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ate1904="1"/>
  <mc:AlternateContent xmlns:mc="http://schemas.openxmlformats.org/markup-compatibility/2006">
    <mc:Choice Requires="x15">
      <x15ac:absPath xmlns:x15ac="http://schemas.microsoft.com/office/spreadsheetml/2010/11/ac" url="\\192.168.50.251\share\人事部2021\17期\12月次フォーマット\"/>
    </mc:Choice>
  </mc:AlternateContent>
  <xr:revisionPtr revIDLastSave="0" documentId="13_ncr:1_{156115C4-90CD-4659-A498-704F98C9865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①勤務表" sheetId="36" r:id="rId1"/>
  </sheets>
  <definedNames>
    <definedName name="_xlnm.Print_Area" localSheetId="0">①勤務表!$A$1:$K$46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6" i="36" l="1"/>
  <c r="G34" i="36"/>
  <c r="H34" i="36" s="1"/>
  <c r="G36" i="36"/>
  <c r="H36" i="36" s="1"/>
  <c r="F7" i="36"/>
  <c r="G7" i="36" s="1"/>
  <c r="H7" i="36" s="1"/>
  <c r="F8" i="36"/>
  <c r="G8" i="36" s="1"/>
  <c r="H8" i="36" s="1"/>
  <c r="F9" i="36"/>
  <c r="G9" i="36" s="1"/>
  <c r="H9" i="36" s="1"/>
  <c r="F10" i="36"/>
  <c r="G10" i="36" s="1"/>
  <c r="H10" i="36" s="1"/>
  <c r="F11" i="36"/>
  <c r="G11" i="36" s="1"/>
  <c r="H11" i="36" s="1"/>
  <c r="F12" i="36"/>
  <c r="G12" i="36" s="1"/>
  <c r="H12" i="36" s="1"/>
  <c r="F13" i="36"/>
  <c r="G13" i="36" s="1"/>
  <c r="H13" i="36" s="1"/>
  <c r="F14" i="36"/>
  <c r="G14" i="36" s="1"/>
  <c r="H14" i="36" s="1"/>
  <c r="F15" i="36"/>
  <c r="G15" i="36" s="1"/>
  <c r="H15" i="36" s="1"/>
  <c r="F16" i="36"/>
  <c r="G16" i="36" s="1"/>
  <c r="H16" i="36" s="1"/>
  <c r="F17" i="36"/>
  <c r="G17" i="36" s="1"/>
  <c r="H17" i="36" s="1"/>
  <c r="F18" i="36"/>
  <c r="G18" i="36" s="1"/>
  <c r="H18" i="36" s="1"/>
  <c r="F19" i="36"/>
  <c r="G19" i="36" s="1"/>
  <c r="H19" i="36" s="1"/>
  <c r="F20" i="36"/>
  <c r="G20" i="36" s="1"/>
  <c r="H20" i="36" s="1"/>
  <c r="F21" i="36"/>
  <c r="G21" i="36" s="1"/>
  <c r="H21" i="36" s="1"/>
  <c r="F22" i="36"/>
  <c r="G22" i="36" s="1"/>
  <c r="H22" i="36" s="1"/>
  <c r="F23" i="36"/>
  <c r="G23" i="36" s="1"/>
  <c r="H23" i="36" s="1"/>
  <c r="F24" i="36"/>
  <c r="G24" i="36" s="1"/>
  <c r="H24" i="36" s="1"/>
  <c r="F25" i="36"/>
  <c r="G25" i="36" s="1"/>
  <c r="H25" i="36" s="1"/>
  <c r="F26" i="36"/>
  <c r="G26" i="36" s="1"/>
  <c r="H26" i="36" s="1"/>
  <c r="F27" i="36"/>
  <c r="G27" i="36" s="1"/>
  <c r="H27" i="36" s="1"/>
  <c r="F28" i="36"/>
  <c r="G28" i="36" s="1"/>
  <c r="H28" i="36" s="1"/>
  <c r="F29" i="36"/>
  <c r="G29" i="36" s="1"/>
  <c r="H29" i="36" s="1"/>
  <c r="F30" i="36"/>
  <c r="G30" i="36" s="1"/>
  <c r="H30" i="36" s="1"/>
  <c r="F31" i="36"/>
  <c r="G31" i="36" s="1"/>
  <c r="H31" i="36" s="1"/>
  <c r="F32" i="36"/>
  <c r="G32" i="36" s="1"/>
  <c r="H32" i="36" s="1"/>
  <c r="F33" i="36"/>
  <c r="G33" i="36" s="1"/>
  <c r="H33" i="36" s="1"/>
  <c r="F34" i="36"/>
  <c r="F35" i="36"/>
  <c r="G35" i="36" s="1"/>
  <c r="H35" i="36" s="1"/>
  <c r="F36" i="36"/>
  <c r="I37" i="36" l="1"/>
  <c r="O7" i="36"/>
  <c r="J7" i="36" s="1"/>
  <c r="O8" i="36"/>
  <c r="J8" i="36" s="1"/>
  <c r="O9" i="36"/>
  <c r="O10" i="36"/>
  <c r="J10" i="36" s="1"/>
  <c r="O11" i="36"/>
  <c r="J11" i="36" s="1"/>
  <c r="O12" i="36"/>
  <c r="J12" i="36" s="1"/>
  <c r="O13" i="36"/>
  <c r="J13" i="36" s="1"/>
  <c r="O14" i="36"/>
  <c r="O15" i="36"/>
  <c r="O16" i="36"/>
  <c r="O17" i="36"/>
  <c r="O18" i="36"/>
  <c r="O19" i="36"/>
  <c r="O20" i="36"/>
  <c r="O21" i="36"/>
  <c r="O22" i="36"/>
  <c r="O23" i="36"/>
  <c r="O24" i="36"/>
  <c r="O25" i="36"/>
  <c r="O26" i="36"/>
  <c r="O27" i="36"/>
  <c r="O28" i="36"/>
  <c r="O29" i="36"/>
  <c r="O30" i="36"/>
  <c r="O31" i="36"/>
  <c r="O32" i="36"/>
  <c r="O33" i="36"/>
  <c r="O34" i="36"/>
  <c r="O35" i="36"/>
  <c r="O36" i="36"/>
  <c r="J9" i="36"/>
  <c r="J14" i="36"/>
  <c r="F6" i="36" l="1"/>
  <c r="G6" i="36" l="1"/>
  <c r="H6" i="36" s="1"/>
  <c r="A6" i="36" l="1"/>
  <c r="A2" i="36"/>
  <c r="J15" i="36"/>
  <c r="J16" i="36"/>
  <c r="J17" i="36"/>
  <c r="J18" i="36"/>
  <c r="J19" i="36"/>
  <c r="J20" i="36"/>
  <c r="J21" i="36"/>
  <c r="J24" i="36"/>
  <c r="J25" i="36"/>
  <c r="J26" i="36"/>
  <c r="J27" i="36"/>
  <c r="J28" i="36"/>
  <c r="J31" i="36"/>
  <c r="J32" i="36"/>
  <c r="J33" i="36"/>
  <c r="J34" i="36"/>
  <c r="J35" i="36"/>
  <c r="J6" i="36"/>
  <c r="J22" i="36"/>
  <c r="J23" i="36"/>
  <c r="J29" i="36"/>
  <c r="J30" i="36"/>
  <c r="J36" i="36"/>
  <c r="F37" i="36" l="1"/>
  <c r="B6" i="36"/>
  <c r="A7" i="36"/>
  <c r="J37" i="36"/>
  <c r="A8" i="36" l="1"/>
  <c r="B7" i="36"/>
  <c r="G37" i="36"/>
  <c r="H37" i="36" l="1"/>
  <c r="A9" i="36"/>
  <c r="B8" i="36"/>
  <c r="B9" i="36" l="1"/>
  <c r="A10" i="36"/>
  <c r="B10" i="36" l="1"/>
  <c r="A11" i="36"/>
  <c r="B11" i="36" l="1"/>
  <c r="A12" i="36"/>
  <c r="B12" i="36" l="1"/>
  <c r="A13" i="36"/>
  <c r="B13" i="36" l="1"/>
  <c r="A14" i="36"/>
  <c r="A15" i="36" l="1"/>
  <c r="B14" i="36"/>
  <c r="A16" i="36" l="1"/>
  <c r="B15" i="36"/>
  <c r="B16" i="36" l="1"/>
  <c r="A17" i="36"/>
  <c r="B17" i="36" l="1"/>
  <c r="A18" i="36"/>
  <c r="B18" i="36" l="1"/>
  <c r="A19" i="36"/>
  <c r="B19" i="36" l="1"/>
  <c r="A20" i="36"/>
  <c r="B20" i="36" l="1"/>
  <c r="A21" i="36"/>
  <c r="B21" i="36" l="1"/>
  <c r="A22" i="36"/>
  <c r="B22" i="36" l="1"/>
  <c r="A23" i="36"/>
  <c r="A24" i="36" l="1"/>
  <c r="B23" i="36"/>
  <c r="A25" i="36" l="1"/>
  <c r="B24" i="36"/>
  <c r="A26" i="36" l="1"/>
  <c r="B25" i="36"/>
  <c r="A27" i="36" l="1"/>
  <c r="B26" i="36"/>
  <c r="A28" i="36" l="1"/>
  <c r="B27" i="36"/>
  <c r="A29" i="36" l="1"/>
  <c r="B28" i="36"/>
  <c r="A30" i="36" l="1"/>
  <c r="B29" i="36"/>
  <c r="A31" i="36" l="1"/>
  <c r="B30" i="36"/>
  <c r="A32" i="36" l="1"/>
  <c r="B31" i="36"/>
  <c r="A33" i="36" l="1"/>
  <c r="B32" i="36"/>
  <c r="A34" i="36" l="1"/>
  <c r="B34" i="36" s="1"/>
  <c r="A35" i="36"/>
  <c r="B35" i="36" s="1"/>
  <c r="B33" i="36"/>
  <c r="A36" i="36"/>
  <c r="B36" i="36" s="1"/>
</calcChain>
</file>

<file path=xl/sharedStrings.xml><?xml version="1.0" encoding="utf-8"?>
<sst xmlns="http://schemas.openxmlformats.org/spreadsheetml/2006/main" count="74" uniqueCount="61">
  <si>
    <t>案件名</t>
  </si>
  <si>
    <t>氏名</t>
  </si>
  <si>
    <t>勤務時間</t>
  </si>
  <si>
    <t>日</t>
  </si>
  <si>
    <t>曜</t>
  </si>
  <si>
    <t>総労働
時間</t>
    <rPh sb="0" eb="1">
      <t>ソウ</t>
    </rPh>
    <rPh sb="1" eb="3">
      <t>ロウドウ</t>
    </rPh>
    <rPh sb="4" eb="6">
      <t>ジカン</t>
    </rPh>
    <phoneticPr fontId="1"/>
  </si>
  <si>
    <t>通常</t>
    <rPh sb="0" eb="2">
      <t>ツウジョウ</t>
    </rPh>
    <phoneticPr fontId="1"/>
  </si>
  <si>
    <t>始業</t>
    <rPh sb="0" eb="2">
      <t>シギョウ</t>
    </rPh>
    <phoneticPr fontId="1"/>
  </si>
  <si>
    <t>終業</t>
    <rPh sb="0" eb="2">
      <t>シュウギョウ</t>
    </rPh>
    <phoneticPr fontId="1"/>
  </si>
  <si>
    <t>休憩</t>
    <rPh sb="0" eb="2">
      <t>キュウケイ</t>
    </rPh>
    <phoneticPr fontId="1"/>
  </si>
  <si>
    <t>深夜
勤務</t>
    <rPh sb="0" eb="2">
      <t>シンヤ</t>
    </rPh>
    <rPh sb="3" eb="5">
      <t>キンム</t>
    </rPh>
    <phoneticPr fontId="1"/>
  </si>
  <si>
    <t>時間外</t>
    <rPh sb="0" eb="2">
      <t>ジカン</t>
    </rPh>
    <phoneticPr fontId="1"/>
  </si>
  <si>
    <t>該当年月初日</t>
    <rPh sb="0" eb="2">
      <t>ガイトウ</t>
    </rPh>
    <rPh sb="2" eb="3">
      <t>ネン</t>
    </rPh>
    <rPh sb="3" eb="4">
      <t>ゲツ</t>
    </rPh>
    <rPh sb="4" eb="5">
      <t>ショ</t>
    </rPh>
    <rPh sb="5" eb="6">
      <t>ヒ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</si>
  <si>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</si>
  <si>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所定休憩時間</t>
    <rPh sb="0" eb="2">
      <t>ショテイ</t>
    </rPh>
    <rPh sb="2" eb="4">
      <t>キュウケイ</t>
    </rPh>
    <rPh sb="4" eb="6">
      <t>ジカン</t>
    </rPh>
    <phoneticPr fontId="1"/>
  </si>
  <si>
    <t>日</t>
    <rPh sb="0" eb="1">
      <t>ニチ</t>
    </rPh>
    <phoneticPr fontId="1"/>
  </si>
  <si>
    <t>欠勤日数</t>
    <rPh sb="0" eb="2">
      <t>ケッキン</t>
    </rPh>
    <rPh sb="2" eb="4">
      <t>ニッスウ</t>
    </rPh>
    <phoneticPr fontId="1"/>
  </si>
  <si>
    <t>社員
番号</t>
    <rPh sb="0" eb="2">
      <t>シャイン</t>
    </rPh>
    <rPh sb="3" eb="5">
      <t>バンゴウ</t>
    </rPh>
    <phoneticPr fontId="1"/>
  </si>
  <si>
    <t>合計時間</t>
    <rPh sb="0" eb="2">
      <t>ゴウケイ</t>
    </rPh>
    <rPh sb="2" eb="4">
      <t>ジカン</t>
    </rPh>
    <phoneticPr fontId="1"/>
  </si>
  <si>
    <t>有休消化日数</t>
    <rPh sb="0" eb="2">
      <t>ユウキュウ</t>
    </rPh>
    <rPh sb="2" eb="4">
      <t>ショウカ</t>
    </rPh>
    <rPh sb="4" eb="6">
      <t>ニッスウ</t>
    </rPh>
    <phoneticPr fontId="1"/>
  </si>
  <si>
    <t>振替出勤日数</t>
    <rPh sb="0" eb="2">
      <t>フリカエ</t>
    </rPh>
    <rPh sb="2" eb="4">
      <t>シュッキン</t>
    </rPh>
    <rPh sb="4" eb="6">
      <t>ニッスウ</t>
    </rPh>
    <phoneticPr fontId="1"/>
  </si>
  <si>
    <t>振替休日日数</t>
    <rPh sb="0" eb="2">
      <t>フリカエ</t>
    </rPh>
    <rPh sb="2" eb="4">
      <t>キュウジツ</t>
    </rPh>
    <rPh sb="4" eb="6">
      <t>ニッスウ</t>
    </rPh>
    <phoneticPr fontId="1"/>
  </si>
  <si>
    <t>日</t>
    <rPh sb="0" eb="1">
      <t>ヒ</t>
    </rPh>
    <phoneticPr fontId="1"/>
  </si>
  <si>
    <t>就業記録
（有休・出張・振替出勤等）</t>
    <rPh sb="0" eb="2">
      <t>シュウギョウ</t>
    </rPh>
    <rPh sb="2" eb="4">
      <t>キロク</t>
    </rPh>
    <rPh sb="6" eb="8">
      <t>ユウキュウ</t>
    </rPh>
    <rPh sb="9" eb="11">
      <t>シュッチョウ</t>
    </rPh>
    <rPh sb="12" eb="14">
      <t>フリカエ</t>
    </rPh>
    <rPh sb="14" eb="16">
      <t>シュッキン</t>
    </rPh>
    <rPh sb="16" eb="17">
      <t>トウ</t>
    </rPh>
    <phoneticPr fontId="1"/>
  </si>
  <si>
    <t>☆振替出勤（現場出勤）</t>
    <rPh sb="1" eb="3">
      <t>フリカエ</t>
    </rPh>
    <rPh sb="3" eb="5">
      <t>シュッキン</t>
    </rPh>
    <rPh sb="6" eb="8">
      <t>ゲンバ</t>
    </rPh>
    <rPh sb="8" eb="10">
      <t>シュッキン</t>
    </rPh>
    <phoneticPr fontId="1"/>
  </si>
  <si>
    <t>祝日</t>
    <rPh sb="0" eb="2">
      <t>シュクジツ</t>
    </rPh>
    <phoneticPr fontId="1"/>
  </si>
  <si>
    <t>日</t>
    <rPh sb="0" eb="1">
      <t>ニチ</t>
    </rPh>
    <phoneticPr fontId="1"/>
  </si>
  <si>
    <t>代休</t>
    <rPh sb="0" eb="2">
      <t>ダイキュウ</t>
    </rPh>
    <phoneticPr fontId="1"/>
  </si>
  <si>
    <t>★</t>
    <phoneticPr fontId="1"/>
  </si>
  <si>
    <t>☆</t>
    <phoneticPr fontId="1"/>
  </si>
  <si>
    <t>●</t>
    <phoneticPr fontId="1"/>
  </si>
  <si>
    <t>◎</t>
    <phoneticPr fontId="1"/>
  </si>
  <si>
    <t>在宅勤務日数</t>
    <rPh sb="0" eb="2">
      <t>ザイタク</t>
    </rPh>
    <rPh sb="2" eb="4">
      <t>キンム</t>
    </rPh>
    <rPh sb="4" eb="6">
      <t>ニッスウ</t>
    </rPh>
    <phoneticPr fontId="1"/>
  </si>
  <si>
    <t>現場出勤日数</t>
    <rPh sb="0" eb="2">
      <t>ゲンバ</t>
    </rPh>
    <rPh sb="2" eb="6">
      <t>シュッキンニッスウ</t>
    </rPh>
    <phoneticPr fontId="1"/>
  </si>
  <si>
    <t>勤務表</t>
    <rPh sb="0" eb="2">
      <t>キンム</t>
    </rPh>
    <rPh sb="2" eb="3">
      <t>ヒョウ</t>
    </rPh>
    <phoneticPr fontId="1"/>
  </si>
  <si>
    <t>✕</t>
    <phoneticPr fontId="1"/>
  </si>
  <si>
    <t>■</t>
    <phoneticPr fontId="1"/>
  </si>
  <si>
    <t>氏名を入力</t>
    <rPh sb="0" eb="2">
      <t>シメイ</t>
    </rPh>
    <rPh sb="3" eb="5">
      <t>ニュウリョク</t>
    </rPh>
    <phoneticPr fontId="1"/>
  </si>
  <si>
    <t>▲</t>
    <phoneticPr fontId="1"/>
  </si>
  <si>
    <t>回</t>
    <rPh sb="0" eb="1">
      <t>カイ</t>
    </rPh>
    <phoneticPr fontId="1"/>
  </si>
  <si>
    <t>遅刻・早退</t>
    <rPh sb="0" eb="2">
      <t>チコク</t>
    </rPh>
    <rPh sb="3" eb="5">
      <t>ソウタイ</t>
    </rPh>
    <phoneticPr fontId="1"/>
  </si>
  <si>
    <t>E勤（現場出勤）</t>
    <rPh sb="1" eb="2">
      <t>キン</t>
    </rPh>
    <phoneticPr fontId="1"/>
  </si>
  <si>
    <t>E勤（在宅勤務）</t>
    <rPh sb="1" eb="2">
      <t>キン</t>
    </rPh>
    <rPh sb="3" eb="7">
      <t>ザイタクキンム</t>
    </rPh>
    <phoneticPr fontId="1"/>
  </si>
  <si>
    <t>備考欄
（夜勤は休憩時間を表示）</t>
    <rPh sb="0" eb="2">
      <t>ビコウ</t>
    </rPh>
    <rPh sb="2" eb="3">
      <t>ラン</t>
    </rPh>
    <rPh sb="5" eb="7">
      <t>ヤキン</t>
    </rPh>
    <rPh sb="8" eb="12">
      <t>キュウケイジカン</t>
    </rPh>
    <rPh sb="13" eb="15">
      <t>ヒョウジ</t>
    </rPh>
    <phoneticPr fontId="1"/>
  </si>
  <si>
    <t>F勤（現場出勤）</t>
    <rPh sb="1" eb="2">
      <t>キン</t>
    </rPh>
    <phoneticPr fontId="1"/>
  </si>
  <si>
    <t>G勤（現場出勤）</t>
    <rPh sb="1" eb="2">
      <t>キン</t>
    </rPh>
    <phoneticPr fontId="1"/>
  </si>
  <si>
    <t>●有休</t>
    <rPh sb="1" eb="3">
      <t>ユウキュウ</t>
    </rPh>
    <phoneticPr fontId="1"/>
  </si>
  <si>
    <t>E勤（現場出勤）▲遅刻</t>
    <rPh sb="1" eb="2">
      <t>キン</t>
    </rPh>
    <rPh sb="9" eb="11">
      <t>チコク</t>
    </rPh>
    <phoneticPr fontId="1"/>
  </si>
  <si>
    <t>★振替休日（4/9分）</t>
    <rPh sb="1" eb="5">
      <t>フリカエキュウジツ</t>
    </rPh>
    <rPh sb="9" eb="10">
      <t>ブン</t>
    </rPh>
    <phoneticPr fontId="1"/>
  </si>
  <si>
    <t>E勤（現場出勤）▲早退</t>
    <rPh sb="1" eb="2">
      <t>キン</t>
    </rPh>
    <rPh sb="9" eb="11">
      <t>ソウタイ</t>
    </rPh>
    <phoneticPr fontId="1"/>
  </si>
  <si>
    <t>竹橋本社、品川DC</t>
    <rPh sb="0" eb="4">
      <t>タケバシホンシャ</t>
    </rPh>
    <rPh sb="5" eb="7">
      <t>シナガワ</t>
    </rPh>
    <phoneticPr fontId="1"/>
  </si>
  <si>
    <t>本社出勤</t>
    <rPh sb="0" eb="2">
      <t>ホンシャ</t>
    </rPh>
    <rPh sb="2" eb="4">
      <t>シュッキン</t>
    </rPh>
    <phoneticPr fontId="1"/>
  </si>
  <si>
    <t>現場入場</t>
    <phoneticPr fontId="1"/>
  </si>
  <si>
    <t>本社出勤</t>
    <rPh sb="0" eb="2">
      <t>ホンシャ</t>
    </rPh>
    <rPh sb="2" eb="4">
      <t>シュッキン</t>
    </rPh>
    <phoneticPr fontId="1"/>
  </si>
  <si>
    <t>本社出勤、◎PM半休</t>
    <rPh sb="0" eb="2">
      <t>ホンシャ</t>
    </rPh>
    <rPh sb="2" eb="4">
      <t>シュッキン</t>
    </rPh>
    <phoneticPr fontId="1"/>
  </si>
  <si>
    <t>◎AM半休、本社出勤</t>
    <rPh sb="6" eb="8">
      <t>ホンシャ</t>
    </rPh>
    <rPh sb="8" eb="10">
      <t>シュッキン</t>
    </rPh>
    <phoneticPr fontId="1"/>
  </si>
  <si>
    <t>E勤（現場出勤）</t>
    <phoneticPr fontId="1"/>
  </si>
  <si>
    <t>19:00-20:00</t>
    <phoneticPr fontId="1"/>
  </si>
  <si>
    <t>4:00-5:00</t>
    <phoneticPr fontId="1"/>
  </si>
  <si>
    <t>E勤（現場出勤）✕欠勤</t>
    <rPh sb="9" eb="11">
      <t>ケッキン</t>
    </rPh>
    <phoneticPr fontId="1"/>
  </si>
  <si>
    <t>ver.202212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</si>
</sst>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h:mm;@"/>
    <numFmt numFmtId="178" formatCode="[h]:mm"/>
    <numFmt numFmtId="179" formatCode="d"/>
    <numFmt numFmtId="180" formatCode="[$-411]ggge&quot;年&quot;m&quot;月&quot;;@"/>
  </numFmts>
  <fonts count="14"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9"/>
      <color indexed="55"/>
      <name val="ＭＳ Ｐゴシック"/>
      <family val="3"/>
      <charset val="128"/>
      <scheme val="major"/>
    </font>
    <font>
      <sz val="24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sz val="12"/>
      <name val="Osaka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</font>
    <font>
      <sz val="9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5">
    <xf numFmtId="0" fontId="0" fillId="0" borderId="0" xfId="0"/>
    <xf numFmtId="0" fontId="2" fillId="0" borderId="0" xfId="0" applyFont="1" applyFill="1" applyAlignment="1">
      <alignment vertical="center"/>
    </xf>
    <xf numFmtId="180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vertical="center"/>
    </xf>
    <xf numFmtId="20" fontId="2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7" xfId="0" applyNumberFormat="1" applyFont="1" applyFill="1" applyBorder="1" applyAlignment="1">
      <alignment horizontal="center" vertical="center"/>
    </xf>
    <xf numFmtId="178" fontId="2" fillId="0" borderId="8" xfId="0" applyNumberFormat="1" applyFont="1" applyFill="1" applyBorder="1" applyAlignment="1">
      <alignment horizontal="center" vertical="center"/>
    </xf>
    <xf numFmtId="177" fontId="2" fillId="0" borderId="9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 applyFill="1" applyAlignment="1">
      <alignment vertical="center"/>
    </xf>
    <xf numFmtId="0" fontId="6" fillId="0" borderId="1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2" fillId="0" borderId="11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179" fontId="2" fillId="0" borderId="16" xfId="0" applyNumberFormat="1" applyFont="1" applyFill="1" applyBorder="1" applyAlignment="1">
      <alignment vertical="center"/>
    </xf>
    <xf numFmtId="179" fontId="2" fillId="0" borderId="17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center"/>
    </xf>
    <xf numFmtId="0" fontId="10" fillId="0" borderId="26" xfId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77" fontId="4" fillId="0" borderId="6" xfId="0" applyNumberFormat="1" applyFont="1" applyFill="1" applyBorder="1" applyAlignment="1">
      <alignment horizontal="center" vertical="center"/>
    </xf>
    <xf numFmtId="14" fontId="2" fillId="0" borderId="24" xfId="0" applyNumberFormat="1" applyFont="1" applyFill="1" applyBorder="1" applyAlignment="1">
      <alignment vertical="center"/>
    </xf>
    <xf numFmtId="20" fontId="2" fillId="0" borderId="24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80" fontId="2" fillId="0" borderId="1" xfId="0" applyNumberFormat="1" applyFont="1" applyFill="1" applyBorder="1" applyAlignment="1">
      <alignment horizontal="left" vertical="center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/>
    </xf>
    <xf numFmtId="177" fontId="2" fillId="0" borderId="19" xfId="0" applyNumberFormat="1" applyFont="1" applyFill="1" applyBorder="1" applyAlignment="1">
      <alignment horizontal="center" vertical="center"/>
    </xf>
    <xf numFmtId="177" fontId="2" fillId="0" borderId="15" xfId="0" applyNumberFormat="1" applyFont="1" applyFill="1" applyBorder="1"/>
    <xf numFmtId="0" fontId="3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11" fillId="0" borderId="27" xfId="1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</cellXfs>
  <cellStyles count="2">
    <cellStyle name="Excel Built-in Normal" xfId="1" xr:uid="{B791E0A3-A80D-465E-95AC-9F401F52F5D8}"/>
    <cellStyle name="標準" xfId="0" builtinId="0"/>
  </cellStyles>
  <dxfs count="4"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57149</xdr:colOff>
      <xdr:row>0</xdr:row>
      <xdr:rowOff>123823</xdr:rowOff>
    </xdr:from>
    <xdr:to>
      <xdr:col>23</xdr:col>
      <xdr:colOff>276224</xdr:colOff>
      <xdr:row>59</xdr:row>
      <xdr:rowOff>66675</xdr:rowOff>
    </xdr:to>
    <xdr:sp macro="" textlink="">
      <xdr:nvSpPr>
        <xdr:cNvPr id="3" name="角丸四角形 1">
          <a:extLst>
            <a:ext uri="{FF2B5EF4-FFF2-40B4-BE49-F238E27FC236}">
              <a16:creationId xmlns:a16="http://schemas.microsoft.com/office/drawing/2014/main" id="{53861C6A-16F1-4806-A1C2-BE08110B8187}"/>
            </a:ext>
          </a:extLst>
        </xdr:cNvPr>
        <xdr:cNvSpPr/>
      </xdr:nvSpPr>
      <xdr:spPr bwMode="auto">
        <a:xfrm>
          <a:off x="7753349" y="123823"/>
          <a:ext cx="9115425" cy="14478002"/>
        </a:xfrm>
        <a:prstGeom prst="roundRect">
          <a:avLst/>
        </a:prstGeom>
        <a:solidFill>
          <a:schemeClr val="bg1">
            <a:lumMod val="95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ctr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800" b="0">
              <a:solidFill>
                <a:sysClr val="windowText" lastClr="000000"/>
              </a:solidFill>
              <a:latin typeface="+mn-ea"/>
              <a:ea typeface="+mn-ea"/>
            </a:rPr>
            <a:t>勤務表の入力ルール</a:t>
          </a:r>
          <a:endParaRPr kumimoji="1" lang="en-US" altLang="ja-JP" sz="18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800" b="0">
              <a:solidFill>
                <a:sysClr val="windowText" lastClr="000000"/>
              </a:solidFill>
              <a:latin typeface="+mn-ea"/>
              <a:ea typeface="+mn-ea"/>
            </a:rPr>
            <a:t>【</a:t>
          </a:r>
          <a:r>
            <a:rPr kumimoji="1" lang="ja-JP" altLang="en-US" sz="1800" b="0">
              <a:solidFill>
                <a:sysClr val="windowText" lastClr="000000"/>
              </a:solidFill>
              <a:latin typeface="+mn-ea"/>
              <a:ea typeface="+mn-ea"/>
            </a:rPr>
            <a:t>大前提</a:t>
          </a:r>
          <a:r>
            <a:rPr kumimoji="1" lang="en-US" altLang="ja-JP" sz="1800" b="0">
              <a:solidFill>
                <a:sysClr val="windowText" lastClr="000000"/>
              </a:solidFill>
              <a:latin typeface="+mn-ea"/>
              <a:ea typeface="+mn-ea"/>
            </a:rPr>
            <a:t>】</a:t>
          </a:r>
          <a:r>
            <a:rPr kumimoji="1" lang="ja-JP" altLang="en-US" sz="1800" b="0">
              <a:solidFill>
                <a:sysClr val="windowText" lastClr="000000"/>
              </a:solidFill>
              <a:latin typeface="+mn-ea"/>
              <a:ea typeface="+mn-ea"/>
            </a:rPr>
            <a:t>数式は崩さない、出力範囲は</a:t>
          </a:r>
          <a:r>
            <a:rPr kumimoji="1" lang="en-US" altLang="ja-JP" sz="1800" b="0">
              <a:solidFill>
                <a:sysClr val="windowText" lastClr="000000"/>
              </a:solidFill>
              <a:latin typeface="+mn-ea"/>
              <a:ea typeface="+mn-ea"/>
            </a:rPr>
            <a:t>1</a:t>
          </a:r>
          <a:r>
            <a:rPr kumimoji="1" lang="ja-JP" altLang="en-US" sz="1800" b="0">
              <a:solidFill>
                <a:sysClr val="windowText" lastClr="000000"/>
              </a:solidFill>
              <a:latin typeface="+mn-ea"/>
              <a:ea typeface="+mn-ea"/>
            </a:rPr>
            <a:t>枚に収めること。</a:t>
          </a:r>
          <a:endParaRPr kumimoji="1" lang="en-US" altLang="ja-JP" sz="18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kumimoji="1" lang="en-US" altLang="ja-JP" sz="18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0">
              <a:solidFill>
                <a:sysClr val="windowText" lastClr="000000"/>
              </a:solidFill>
              <a:latin typeface="+mn-ea"/>
              <a:ea typeface="+mn-ea"/>
            </a:rPr>
            <a:t>①まずは、</a:t>
          </a:r>
          <a:r>
            <a:rPr kumimoji="1" lang="en-US" altLang="ja-JP" sz="1800" b="0">
              <a:solidFill>
                <a:sysClr val="windowText" lastClr="000000"/>
              </a:solidFill>
              <a:latin typeface="+mn-ea"/>
              <a:ea typeface="+mn-ea"/>
            </a:rPr>
            <a:t>L</a:t>
          </a:r>
          <a:r>
            <a:rPr kumimoji="1" lang="ja-JP" altLang="en-US" sz="1800" b="0">
              <a:solidFill>
                <a:sysClr val="windowText" lastClr="000000"/>
              </a:solidFill>
              <a:latin typeface="+mn-ea"/>
              <a:ea typeface="+mn-ea"/>
            </a:rPr>
            <a:t>列の３項目を全て入力願います。</a:t>
          </a:r>
          <a:endParaRPr kumimoji="1" lang="en-US" altLang="ja-JP" sz="18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「該当月初日」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	YYYY/MM/DD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で入力。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2022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年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4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月分なら、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2022/04/01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となります。</a:t>
          </a:r>
          <a:endParaRPr kumimoji="1" lang="en-US" altLang="ja-JP" sz="16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「所定労働時間」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	8:00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と入力。当社の所定労働時間です。</a:t>
          </a:r>
          <a:endParaRPr kumimoji="1" lang="en-US" altLang="ja-JP" sz="16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		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ただし、シフト制の方は、複数の所定労働時間がある為、</a:t>
          </a:r>
          <a:endParaRPr kumimoji="1" lang="en-US" altLang="ja-JP" sz="16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		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残業された日の「時間外」欄に、その被の正しい残業時間を手入力。</a:t>
          </a:r>
          <a:endParaRPr kumimoji="1" lang="en-US" altLang="ja-JP" sz="16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「所定休憩時間」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	1:00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（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8:00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所定の場合）、</a:t>
          </a:r>
          <a:endParaRPr kumimoji="1" lang="en-US" altLang="ja-JP" sz="16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		0:45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（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7:45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所定の現場の場合、</a:t>
          </a:r>
          <a:endParaRPr kumimoji="1" lang="en-US" altLang="ja-JP" sz="16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		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ただし、残業して労働時間が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8:00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を超えると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1:00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に増えます）</a:t>
          </a:r>
          <a:endParaRPr kumimoji="1" lang="en-US" altLang="ja-JP" sz="16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kumimoji="1" lang="en-US" altLang="ja-JP" sz="1800" b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②</a:t>
          </a:r>
          <a:r>
            <a:rPr kumimoji="1" lang="ja-JP" altLang="en-US" sz="18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勤務表の「就業記録」欄は、</a:t>
          </a:r>
          <a:r>
            <a:rPr kumimoji="1" lang="ja-JP" altLang="en-US" sz="1800" b="0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該当の勤怠表示をお願いします。</a:t>
          </a:r>
        </a:p>
        <a:p>
          <a:pPr rtl="0" eaLnBrk="0" fontAlgn="base" latinLnBrk="0" hangingPunct="0"/>
          <a:r>
            <a:rPr kumimoji="1" lang="ja-JP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●有給休暇（全休）</a:t>
          </a:r>
          <a:r>
            <a:rPr kumimoji="1" lang="en-US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	</a:t>
          </a:r>
          <a:r>
            <a:rPr kumimoji="1" lang="ja-JP" altLang="en-US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１日全休は</a:t>
          </a:r>
          <a:r>
            <a:rPr kumimoji="1" lang="en-US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8</a:t>
          </a:r>
          <a:r>
            <a:rPr kumimoji="1" lang="ja-JP" altLang="en-US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時間</a:t>
          </a:r>
          <a:r>
            <a:rPr kumimoji="1" lang="ja-JP" altLang="en-US" sz="11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（</a:t>
          </a: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勤務時間は入力せず、空欄のまま</a:t>
          </a:r>
          <a:r>
            <a:rPr kumimoji="1" lang="ja-JP" altLang="en-US" sz="1100" b="0" i="0" baseline="0">
              <a:effectLst/>
              <a:latin typeface="+mn-lt"/>
              <a:ea typeface="+mn-ea"/>
              <a:cs typeface="+mn-cs"/>
            </a:rPr>
            <a:t>）</a:t>
          </a:r>
          <a:endParaRPr lang="ja-JP" altLang="ja-JP" sz="1600" b="0" i="0" u="none" strike="noStrike">
            <a:effectLst/>
            <a:latin typeface="+mn-ea"/>
            <a:ea typeface="+mn-ea"/>
          </a:endParaRPr>
        </a:p>
        <a:p>
          <a:pPr rtl="0" eaLnBrk="0" fontAlgn="base" latinLnBrk="0" hangingPunct="0"/>
          <a:r>
            <a:rPr kumimoji="1" lang="ja-JP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◎半休</a:t>
          </a:r>
          <a:r>
            <a:rPr kumimoji="1" lang="en-US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		</a:t>
          </a:r>
          <a:r>
            <a:rPr kumimoji="1" lang="ja-JP" altLang="en-US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半休は４間がルール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半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休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取得の時間は入力せず、</a:t>
          </a: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勤務時間</a:t>
          </a:r>
          <a:r>
            <a:rPr kumimoji="1" lang="ja-JP" altLang="en-US" sz="1100" b="0" i="0" baseline="0">
              <a:effectLst/>
              <a:latin typeface="+mn-lt"/>
              <a:ea typeface="+mn-ea"/>
              <a:cs typeface="+mn-cs"/>
            </a:rPr>
            <a:t>のみを入力</a:t>
          </a: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）</a:t>
          </a:r>
          <a:endParaRPr lang="ja-JP" altLang="ja-JP">
            <a:effectLst/>
          </a:endParaRPr>
        </a:p>
        <a:p>
          <a:pPr marL="0" marR="0" lvl="0" indent="0" algn="l" defTabSz="914400" rtl="0" eaLnBrk="1" fontAlgn="t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×</a:t>
          </a:r>
          <a:r>
            <a:rPr kumimoji="1" lang="ja-JP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欠勤</a:t>
          </a:r>
          <a:r>
            <a:rPr kumimoji="1" lang="en-US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		</a:t>
          </a:r>
          <a:r>
            <a:rPr kumimoji="1" lang="ja-JP" altLang="en-US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有休残がなく休んだ日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勤務時間は入力せず、空欄のまま）</a:t>
          </a:r>
          <a:endParaRPr lang="ja-JP" altLang="ja-JP" sz="1600" b="0" i="0" u="none" strike="noStrike">
            <a:effectLst/>
            <a:latin typeface="+mn-ea"/>
            <a:ea typeface="+mn-ea"/>
          </a:endParaRPr>
        </a:p>
        <a:p>
          <a:pPr marL="0" marR="0" lvl="0" indent="0" algn="l" defTabSz="914400" rtl="0" eaLnBrk="1" fontAlgn="t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☆振替出勤</a:t>
          </a:r>
          <a:r>
            <a:rPr kumimoji="1" lang="en-US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	</a:t>
          </a:r>
          <a:r>
            <a:rPr kumimoji="1" lang="ja-JP" altLang="ja-JP" sz="1600">
              <a:effectLst/>
              <a:latin typeface="+mn-lt"/>
              <a:ea typeface="+mn-ea"/>
              <a:cs typeface="+mn-cs"/>
            </a:rPr>
            <a:t>休日出勤し、事前に</a:t>
          </a:r>
          <a:r>
            <a:rPr kumimoji="1" lang="ja-JP" altLang="en-US" sz="1600">
              <a:effectLst/>
              <a:latin typeface="+mn-lt"/>
              <a:ea typeface="+mn-ea"/>
              <a:cs typeface="+mn-cs"/>
            </a:rPr>
            <a:t>他の日に振り替える休日</a:t>
          </a:r>
          <a:r>
            <a:rPr kumimoji="1" lang="ja-JP" altLang="ja-JP" sz="1600">
              <a:effectLst/>
              <a:latin typeface="+mn-lt"/>
              <a:ea typeface="+mn-ea"/>
              <a:cs typeface="+mn-cs"/>
            </a:rPr>
            <a:t>が決まっている出勤のこと。</a:t>
          </a:r>
          <a:endParaRPr lang="ja-JP" altLang="ja-JP" sz="1600">
            <a:effectLst/>
          </a:endParaRPr>
        </a:p>
        <a:p>
          <a:pPr marL="0" marR="0" lvl="0" indent="0" algn="l" defTabSz="914400" rtl="0" eaLnBrk="1" fontAlgn="t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★振替休日</a:t>
          </a:r>
          <a:r>
            <a:rPr kumimoji="1" lang="en-US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	</a:t>
          </a:r>
          <a:r>
            <a:rPr kumimoji="1" lang="ja-JP" altLang="ja-JP" sz="1600">
              <a:effectLst/>
              <a:latin typeface="+mn-lt"/>
              <a:ea typeface="+mn-ea"/>
              <a:cs typeface="+mn-cs"/>
            </a:rPr>
            <a:t>休日出勤した日（振替出勤）の代わりに休む日。</a:t>
          </a:r>
          <a:endParaRPr kumimoji="1" lang="en-US" altLang="ja-JP" sz="1600"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rtl="0" eaLnBrk="1" fontAlgn="t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>
              <a:effectLst/>
              <a:latin typeface="+mn-lt"/>
              <a:ea typeface="+mn-ea"/>
              <a:cs typeface="+mn-cs"/>
            </a:rPr>
            <a:t>		※</a:t>
          </a:r>
          <a:r>
            <a:rPr kumimoji="1" lang="ja-JP" altLang="en-US" sz="1600" b="0" i="0" u="none" strike="noStrike">
              <a:effectLst/>
              <a:latin typeface="+mn-lt"/>
              <a:ea typeface="+mn-ea"/>
              <a:cs typeface="+mn-cs"/>
            </a:rPr>
            <a:t>１）必ず振替日を入力すること。</a:t>
          </a:r>
          <a:endParaRPr kumimoji="1" lang="en-US" altLang="ja-JP" sz="1600" b="0" i="0" u="none" strike="noStrike"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rtl="0" eaLnBrk="1" fontAlgn="t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>
              <a:effectLst/>
              <a:latin typeface="+mn-lt"/>
              <a:ea typeface="+mn-ea"/>
              <a:cs typeface="+mn-cs"/>
            </a:rPr>
            <a:t>		</a:t>
          </a:r>
          <a:r>
            <a:rPr kumimoji="1" lang="ja-JP" altLang="en-US" sz="1600" b="0" i="0" u="none" strike="noStrike">
              <a:effectLst/>
              <a:latin typeface="+mn-lt"/>
              <a:ea typeface="+mn-ea"/>
              <a:cs typeface="+mn-cs"/>
            </a:rPr>
            <a:t>　例）★振替休日（</a:t>
          </a:r>
          <a:r>
            <a:rPr kumimoji="1" lang="en-US" altLang="ja-JP" sz="1600" b="0" i="0" u="none" strike="noStrike">
              <a:effectLst/>
              <a:latin typeface="+mn-lt"/>
              <a:ea typeface="+mn-ea"/>
              <a:cs typeface="+mn-cs"/>
            </a:rPr>
            <a:t>4/9</a:t>
          </a:r>
          <a:r>
            <a:rPr kumimoji="1" lang="ja-JP" altLang="en-US" sz="1600" b="0" i="0" u="none" strike="noStrike">
              <a:effectLst/>
              <a:latin typeface="+mn-lt"/>
              <a:ea typeface="+mn-ea"/>
              <a:cs typeface="+mn-cs"/>
            </a:rPr>
            <a:t>分）☆振替出勤（</a:t>
          </a:r>
          <a:r>
            <a:rPr kumimoji="1" lang="en-US" altLang="ja-JP" sz="1600" b="0" i="0" u="none" strike="noStrike">
              <a:effectLst/>
              <a:latin typeface="+mn-lt"/>
              <a:ea typeface="+mn-ea"/>
              <a:cs typeface="+mn-cs"/>
            </a:rPr>
            <a:t>4/11</a:t>
          </a:r>
          <a:r>
            <a:rPr kumimoji="1" lang="ja-JP" altLang="en-US" sz="1600" b="0" i="0" u="none" strike="noStrike">
              <a:effectLst/>
              <a:latin typeface="+mn-lt"/>
              <a:ea typeface="+mn-ea"/>
              <a:cs typeface="+mn-cs"/>
            </a:rPr>
            <a:t>分）</a:t>
          </a:r>
          <a:endParaRPr lang="ja-JP" altLang="ja-JP" sz="1600" b="0" i="0" u="none" strike="noStrike">
            <a:effectLst/>
            <a:latin typeface="+mn-ea"/>
            <a:ea typeface="+mn-ea"/>
          </a:endParaRPr>
        </a:p>
        <a:p>
          <a:pPr marL="0" algn="l" rtl="0" eaLnBrk="1" fontAlgn="t" latinLnBrk="0" hangingPunct="1">
            <a:spcBef>
              <a:spcPts val="0"/>
            </a:spcBef>
            <a:spcAft>
              <a:spcPts val="0"/>
            </a:spcAft>
          </a:pPr>
          <a:r>
            <a:rPr kumimoji="1" lang="ja-JP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▲遅刻・早退</a:t>
          </a:r>
          <a:endParaRPr lang="ja-JP" altLang="ja-JP" sz="1600" b="0" i="0" u="none" strike="noStrike">
            <a:effectLst/>
            <a:latin typeface="+mn-ea"/>
            <a:ea typeface="+mn-ea"/>
          </a:endParaRPr>
        </a:p>
        <a:p>
          <a:pPr marL="0" marR="0" lvl="0" indent="0" algn="l" defTabSz="914400" rtl="0" eaLnBrk="1" fontAlgn="t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■代休</a:t>
          </a:r>
          <a:r>
            <a:rPr kumimoji="1" lang="en-US" altLang="ja-JP" sz="1600" b="0" i="0" u="none" strike="noStrike" kern="1200">
              <a:solidFill>
                <a:srgbClr val="000000"/>
              </a:solidFill>
              <a:effectLst/>
              <a:latin typeface="+mn-ea"/>
              <a:ea typeface="+mn-ea"/>
            </a:rPr>
            <a:t>		</a:t>
          </a:r>
          <a:r>
            <a:rPr kumimoji="1" lang="ja-JP" altLang="ja-JP" sz="1600">
              <a:effectLst/>
              <a:latin typeface="+mn-lt"/>
              <a:ea typeface="+mn-ea"/>
              <a:cs typeface="+mn-cs"/>
            </a:rPr>
            <a:t>残業時間が多い月に、客先から「勤務時間調整」為、</a:t>
          </a:r>
          <a:endParaRPr kumimoji="1" lang="en-US" altLang="ja-JP" sz="1600"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rtl="0" eaLnBrk="1" fontAlgn="t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>
              <a:effectLst/>
              <a:latin typeface="+mn-lt"/>
              <a:ea typeface="+mn-ea"/>
              <a:cs typeface="+mn-cs"/>
            </a:rPr>
            <a:t>		</a:t>
          </a:r>
          <a:r>
            <a:rPr kumimoji="1" lang="ja-JP" altLang="ja-JP" sz="1600">
              <a:effectLst/>
              <a:latin typeface="+mn-lt"/>
              <a:ea typeface="+mn-ea"/>
              <a:cs typeface="+mn-cs"/>
            </a:rPr>
            <a:t>取るように指示される休みのこと</a:t>
          </a:r>
          <a:r>
            <a:rPr kumimoji="1" lang="ja-JP" altLang="en-US" sz="1600">
              <a:effectLst/>
              <a:latin typeface="+mn-lt"/>
              <a:ea typeface="+mn-ea"/>
              <a:cs typeface="+mn-cs"/>
            </a:rPr>
            <a:t>。（</a:t>
          </a:r>
          <a:r>
            <a:rPr kumimoji="1" lang="ja-JP" altLang="en-US" sz="1600" b="0" i="0" u="none" strike="noStrike">
              <a:effectLst/>
              <a:latin typeface="+mn-lt"/>
              <a:ea typeface="+mn-ea"/>
              <a:cs typeface="+mn-cs"/>
            </a:rPr>
            <a:t>振替休日とは別物です。）</a:t>
          </a:r>
          <a:endParaRPr lang="ja-JP" altLang="ja-JP" sz="1600" b="0" i="0" u="none" strike="noStrike">
            <a:effectLst/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1" i="0" u="none" strike="noStrike" kern="1200" cap="none" spc="0" normalizeH="0" baseline="0" noProof="0" dirty="0">
            <a:ln>
              <a:noFill/>
            </a:ln>
            <a:solidFill>
              <a:srgbClr val="FF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③</a:t>
          </a:r>
          <a:r>
            <a:rPr kumimoji="1" lang="en-US" altLang="ja-JP" sz="1600" b="0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HPW</a:t>
          </a: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ea"/>
              <a:ea typeface="+mn-ea"/>
              <a:cs typeface="+mn-cs"/>
            </a:rPr>
            <a:t>発行のシフト表の記号に合わせて</a:t>
          </a:r>
          <a:endParaRPr kumimoji="1" lang="en-US" altLang="ja-JP" sz="1600" b="1" i="0" u="none" strike="noStrike" kern="1200" cap="none" spc="0" normalizeH="0" baseline="0" noProof="0" dirty="0">
            <a:ln>
              <a:noFill/>
            </a:ln>
            <a:solidFill>
              <a:srgbClr val="FF0000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「A勤」、「E勤」、「●有休」など、左の見本のように入力願います。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なお、現場出勤か、在宅勤務か、明確に表示願います。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例）</a:t>
          </a:r>
          <a:r>
            <a:rPr kumimoji="1" lang="en-US" altLang="ja-JP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A</a:t>
          </a: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勤（現場出勤）、</a:t>
          </a:r>
          <a:r>
            <a:rPr kumimoji="1" lang="en-US" altLang="ja-JP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E</a:t>
          </a: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勤（在宅勤務）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④本来「</a:t>
          </a:r>
          <a:r>
            <a:rPr kumimoji="1" lang="en-US" altLang="ja-JP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A</a:t>
          </a: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勤」だったが、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体調不良で「有休」で休んだ場合、その日は「</a:t>
          </a:r>
          <a:r>
            <a:rPr kumimoji="1" lang="en-US" altLang="ja-JP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A</a:t>
          </a: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勤」ではなく、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「●有休」と入力してください。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２）現場によって「勤務パターン」の呼び方が異なりますので、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必ずシフト表で勤務パターンを確認願います。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有休取得日や欠勤の行は、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勤務時間は入力せず、空欄のままでお願いします。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⑤夜勤で、深夜帯の２２：００～５：００に休憩時間を取得した場合、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「備考欄」に実際の休憩時間帯を入力願います。（例）２３：００～０：００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備考欄に、「休憩時間」の入力がない場合は、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２２：００～５：００の間に休憩時間を１時間とったものとみなします。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1200" cap="none" spc="0" normalizeH="0" baseline="0" noProof="0" dirty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ea"/>
              <a:ea typeface="+mn-ea"/>
              <a:cs typeface="+mn-cs"/>
            </a:rPr>
            <a:t>⑥祝日は、自動反映されません。就業記録欄は、ご自身で「祝日」入力願います。</a:t>
          </a: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ysClr val="windowText" lastClr="000000"/>
              </a:solidFill>
              <a:latin typeface="+mn-ea"/>
              <a:ea typeface="+mn-ea"/>
            </a:rPr>
            <a:t>⑦下欄の各日数を必ず入力願います。</a:t>
          </a:r>
          <a:endParaRPr kumimoji="1" lang="en-US" altLang="ja-JP" sz="160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ysClr val="windowText" lastClr="000000"/>
              </a:solidFill>
              <a:latin typeface="+mn-ea"/>
              <a:ea typeface="+mn-ea"/>
            </a:rPr>
            <a:t>夜勤の場合、出勤日数のカウント方法は、１出勤１日です。</a:t>
          </a:r>
          <a:endParaRPr kumimoji="1" lang="en-US" altLang="ja-JP" sz="160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ysClr val="windowText" lastClr="000000"/>
              </a:solidFill>
              <a:latin typeface="+mn-ea"/>
              <a:ea typeface="+mn-ea"/>
            </a:rPr>
            <a:t>ゆえに、</a:t>
          </a:r>
          <a:r>
            <a:rPr kumimoji="1" lang="en-US" altLang="ja-JP" sz="1600">
              <a:solidFill>
                <a:sysClr val="windowText" lastClr="000000"/>
              </a:solidFill>
              <a:latin typeface="+mn-ea"/>
              <a:ea typeface="+mn-ea"/>
            </a:rPr>
            <a:t>F</a:t>
          </a:r>
          <a:r>
            <a:rPr kumimoji="1" lang="ja-JP" altLang="en-US" sz="1600">
              <a:solidFill>
                <a:sysClr val="windowText" lastClr="000000"/>
              </a:solidFill>
              <a:latin typeface="+mn-ea"/>
              <a:ea typeface="+mn-ea"/>
            </a:rPr>
            <a:t>勤</a:t>
          </a:r>
          <a:r>
            <a:rPr kumimoji="1" lang="en-US" altLang="ja-JP" sz="1600">
              <a:solidFill>
                <a:sysClr val="windowText" lastClr="000000"/>
              </a:solidFill>
              <a:latin typeface="+mn-ea"/>
              <a:ea typeface="+mn-ea"/>
            </a:rPr>
            <a:t>G</a:t>
          </a:r>
          <a:r>
            <a:rPr kumimoji="1" lang="ja-JP" altLang="en-US" sz="1600">
              <a:solidFill>
                <a:sysClr val="windowText" lastClr="000000"/>
              </a:solidFill>
              <a:latin typeface="+mn-ea"/>
              <a:ea typeface="+mn-ea"/>
            </a:rPr>
            <a:t>勤で</a:t>
          </a:r>
          <a:r>
            <a:rPr kumimoji="1" lang="en-US" altLang="ja-JP" sz="1600">
              <a:solidFill>
                <a:sysClr val="windowText" lastClr="000000"/>
              </a:solidFill>
              <a:latin typeface="+mn-ea"/>
              <a:ea typeface="+mn-ea"/>
            </a:rPr>
            <a:t>17:45</a:t>
          </a:r>
          <a:r>
            <a:rPr kumimoji="1" lang="ja-JP" altLang="en-US" sz="1600">
              <a:solidFill>
                <a:sysClr val="windowText" lastClr="000000"/>
              </a:solidFill>
              <a:latin typeface="+mn-ea"/>
              <a:ea typeface="+mn-ea"/>
            </a:rPr>
            <a:t>～</a:t>
          </a:r>
          <a:r>
            <a:rPr kumimoji="1" lang="en-US" altLang="ja-JP" sz="1600">
              <a:solidFill>
                <a:sysClr val="windowText" lastClr="000000"/>
              </a:solidFill>
              <a:latin typeface="+mn-ea"/>
              <a:ea typeface="+mn-ea"/>
            </a:rPr>
            <a:t>10:45</a:t>
          </a:r>
          <a:r>
            <a:rPr kumimoji="1" lang="ja-JP" altLang="en-US" sz="1600">
              <a:solidFill>
                <a:sysClr val="windowText" lastClr="000000"/>
              </a:solidFill>
              <a:latin typeface="+mn-ea"/>
              <a:ea typeface="+mn-ea"/>
            </a:rPr>
            <a:t>の</a:t>
          </a:r>
          <a:r>
            <a:rPr kumimoji="1" lang="en-US" altLang="ja-JP" sz="1600">
              <a:solidFill>
                <a:sysClr val="windowText" lastClr="000000"/>
              </a:solidFill>
              <a:latin typeface="+mn-ea"/>
              <a:ea typeface="+mn-ea"/>
            </a:rPr>
            <a:t>2</a:t>
          </a:r>
          <a:r>
            <a:rPr kumimoji="1" lang="ja-JP" altLang="en-US" sz="1600">
              <a:solidFill>
                <a:sysClr val="windowText" lastClr="000000"/>
              </a:solidFill>
              <a:latin typeface="+mn-ea"/>
              <a:ea typeface="+mn-ea"/>
            </a:rPr>
            <a:t>行の日は、１日カウントとなります。</a:t>
          </a:r>
          <a:endParaRPr kumimoji="1" lang="en-US" altLang="ja-JP" sz="160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kumimoji="1" lang="en-US" altLang="ja-JP" sz="160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ysClr val="windowText" lastClr="000000"/>
              </a:solidFill>
              <a:latin typeface="+mn-ea"/>
              <a:ea typeface="+mn-ea"/>
            </a:rPr>
            <a:t>⑧修正が必要な場合、再提出となります。提出前に再確認をお願いします。</a:t>
          </a:r>
          <a:endParaRPr kumimoji="1" lang="en-US" altLang="ja-JP" sz="16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</xdr:col>
      <xdr:colOff>66673</xdr:colOff>
      <xdr:row>22</xdr:row>
      <xdr:rowOff>196849</xdr:rowOff>
    </xdr:from>
    <xdr:to>
      <xdr:col>15</xdr:col>
      <xdr:colOff>95248</xdr:colOff>
      <xdr:row>24</xdr:row>
      <xdr:rowOff>9525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1F112B95-0CE2-4483-A131-39B478D37894}"/>
            </a:ext>
          </a:extLst>
        </xdr:cNvPr>
        <xdr:cNvSpPr txBox="1"/>
      </xdr:nvSpPr>
      <xdr:spPr>
        <a:xfrm>
          <a:off x="9375773" y="5314949"/>
          <a:ext cx="536575" cy="2444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chemeClr val="accent2"/>
              </a:solidFill>
            </a:rPr>
            <a:t>セット</a:t>
          </a:r>
        </a:p>
      </xdr:txBody>
    </xdr:sp>
    <xdr:clientData/>
  </xdr:twoCellAnchor>
  <xdr:twoCellAnchor>
    <xdr:from>
      <xdr:col>13</xdr:col>
      <xdr:colOff>711200</xdr:colOff>
      <xdr:row>22</xdr:row>
      <xdr:rowOff>63500</xdr:rowOff>
    </xdr:from>
    <xdr:to>
      <xdr:col>14</xdr:col>
      <xdr:colOff>38100</xdr:colOff>
      <xdr:row>24</xdr:row>
      <xdr:rowOff>152400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617D9419-2CF8-096F-86C1-0D4C98470A73}"/>
            </a:ext>
          </a:extLst>
        </xdr:cNvPr>
        <xdr:cNvSpPr/>
      </xdr:nvSpPr>
      <xdr:spPr bwMode="auto">
        <a:xfrm>
          <a:off x="9182100" y="5181600"/>
          <a:ext cx="165100" cy="520700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6"/>
  <sheetViews>
    <sheetView tabSelected="1" view="pageBreakPreview" zoomScaleNormal="100" zoomScaleSheetLayoutView="100" workbookViewId="0">
      <selection sqref="A1:K1"/>
    </sheetView>
  </sheetViews>
  <sheetFormatPr defaultColWidth="11" defaultRowHeight="24" customHeight="1"/>
  <cols>
    <col min="1" max="2" width="3.58203125" style="1" customWidth="1"/>
    <col min="3" max="3" width="21.1640625" style="1" customWidth="1"/>
    <col min="4" max="10" width="7.1640625" style="1" customWidth="1"/>
    <col min="11" max="11" width="10.6640625" style="1" customWidth="1"/>
    <col min="12" max="14" width="11" style="1"/>
    <col min="15" max="15" width="6.6640625" style="1" bestFit="1" customWidth="1"/>
    <col min="16" max="16384" width="11" style="1"/>
  </cols>
  <sheetData>
    <row r="1" spans="1:17" ht="28">
      <c r="A1" s="50" t="s">
        <v>34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7" ht="24.9" customHeight="1" thickBot="1">
      <c r="A2" s="51">
        <f>L5</f>
        <v>43190</v>
      </c>
      <c r="B2" s="51"/>
      <c r="C2" s="51"/>
      <c r="D2" s="2"/>
      <c r="E2" s="2"/>
      <c r="I2" s="3"/>
      <c r="J2" s="3"/>
      <c r="K2" s="37" t="s">
        <v>60</v>
      </c>
      <c r="L2" s="4"/>
    </row>
    <row r="3" spans="1:17" ht="27.75" customHeight="1" thickBot="1">
      <c r="A3" s="46" t="s">
        <v>1</v>
      </c>
      <c r="B3" s="47"/>
      <c r="C3" s="48" t="s">
        <v>37</v>
      </c>
      <c r="D3" s="49"/>
      <c r="E3" s="22" t="s">
        <v>17</v>
      </c>
      <c r="F3" s="33">
        <v>123</v>
      </c>
      <c r="G3" s="23" t="s">
        <v>0</v>
      </c>
      <c r="H3" s="58" t="s">
        <v>50</v>
      </c>
      <c r="I3" s="58"/>
      <c r="J3" s="58"/>
      <c r="K3" s="58"/>
    </row>
    <row r="4" spans="1:17" s="7" customFormat="1" ht="17.149999999999999" customHeight="1">
      <c r="A4" s="5"/>
      <c r="B4" s="6"/>
      <c r="C4" s="56" t="s">
        <v>23</v>
      </c>
      <c r="D4" s="59" t="s">
        <v>2</v>
      </c>
      <c r="E4" s="60"/>
      <c r="F4" s="61"/>
      <c r="G4" s="56" t="s">
        <v>5</v>
      </c>
      <c r="H4" s="62" t="s">
        <v>11</v>
      </c>
      <c r="I4" s="63"/>
      <c r="J4" s="56" t="s">
        <v>10</v>
      </c>
      <c r="K4" s="52" t="s">
        <v>43</v>
      </c>
      <c r="L4" s="44" t="s">
        <v>12</v>
      </c>
    </row>
    <row r="5" spans="1:17" s="7" customFormat="1" ht="17.149999999999999" customHeight="1">
      <c r="A5" s="8" t="s">
        <v>3</v>
      </c>
      <c r="B5" s="24" t="s">
        <v>4</v>
      </c>
      <c r="C5" s="57"/>
      <c r="D5" s="9" t="s">
        <v>7</v>
      </c>
      <c r="E5" s="9" t="s">
        <v>8</v>
      </c>
      <c r="F5" s="9" t="s">
        <v>9</v>
      </c>
      <c r="G5" s="57"/>
      <c r="H5" s="9" t="s">
        <v>6</v>
      </c>
      <c r="I5" s="32" t="s">
        <v>9</v>
      </c>
      <c r="J5" s="64"/>
      <c r="K5" s="53"/>
      <c r="L5" s="42">
        <v>43190</v>
      </c>
    </row>
    <row r="6" spans="1:17" ht="17.149999999999999" customHeight="1">
      <c r="A6" s="29">
        <f>L5</f>
        <v>43190</v>
      </c>
      <c r="B6" s="10" t="str">
        <f t="shared" ref="B6:B35" si="0">CHOOSE(WEEKDAY(A6),"日","月","火","水","木","金","土")</f>
        <v>金</v>
      </c>
      <c r="C6" s="39" t="s">
        <v>51</v>
      </c>
      <c r="D6" s="34">
        <v>0.41666666666666669</v>
      </c>
      <c r="E6" s="34">
        <v>0.79166666666666663</v>
      </c>
      <c r="F6" s="11">
        <f>IF(OR(D6="",E6=""),"",$L$9)</f>
        <v>4.1666666666666664E-2</v>
      </c>
      <c r="G6" s="11">
        <f>IF(OR(D6="",E6=""),"",IF(E6-D6-F6-I6&gt;0,E6-D6-F6-I6,E6+1-D6-F6-I6))</f>
        <v>0.33333333333333326</v>
      </c>
      <c r="H6" s="11" t="str">
        <f t="shared" ref="H6:H36" si="1">IF(OR(G6="",G6&lt;=$L$7),"",G6-$L$7)</f>
        <v/>
      </c>
      <c r="I6" s="11"/>
      <c r="J6" s="11" t="str">
        <f>IF(OR(D6="",E6=""),"",IF(AND(D6&lt;TIME(5,0,0),O6&gt;TIME(22,0,0)),(TIME(5,0,0)-D6+O6-TIME(22,0,0)),IF(D6&lt;TIME(5,0,0),(TIME(5,0,0)-D6),IF(IF(O6&gt;TIME(22,0,0),(O6-TIME(22,0,0)),TIME(0,0,1))&lt;TIME(7,0,0),IF(O6&gt;TIME(22,0,0),(O6-TIME(22,0,0)),""),TIME(6,0,0)))))</f>
        <v/>
      </c>
      <c r="K6" s="41"/>
      <c r="L6" s="45" t="s">
        <v>13</v>
      </c>
      <c r="O6" s="12">
        <f>IF(OR(D6="",E6=""),"",IF(E6&lt;D6,E6+1,E6))</f>
        <v>0.79166666666666663</v>
      </c>
    </row>
    <row r="7" spans="1:17" ht="17.149999999999999" customHeight="1">
      <c r="A7" s="29">
        <f>A6+1</f>
        <v>43191</v>
      </c>
      <c r="B7" s="10" t="str">
        <f t="shared" si="0"/>
        <v>土</v>
      </c>
      <c r="C7" s="39"/>
      <c r="D7" s="34"/>
      <c r="E7" s="34"/>
      <c r="F7" s="11" t="str">
        <f>IF(OR(D7="",E7=""),"",$L$9)</f>
        <v/>
      </c>
      <c r="G7" s="11" t="str">
        <f>IF(OR(D7="",E7=""),"",IF(E7-D7-F7-I7&gt;0,E7-D7-F7-I7,E7+1-D7-F7-I7))</f>
        <v/>
      </c>
      <c r="H7" s="11" t="str">
        <f t="shared" si="1"/>
        <v/>
      </c>
      <c r="I7" s="11"/>
      <c r="J7" s="11" t="str">
        <f>IF(OR(D7="",E7=""),"",IF(AND(D7&lt;TIME(5,0,0),O7&gt;TIME(22,0,0)),(TIME(5,0,0)-D7+O7-TIME(22,0,0)),IF(D7&lt;TIME(5,0,0),(TIME(5,0,0)-D7),IF(IF(O7&gt;TIME(22,0,0),(O7-TIME(22,0,0)),TIME(0,0,1))&lt;TIME(7,0,0),IF(O7&gt;TIME(22,0,0),(O7-TIME(22,0,0)),""),TIME(6,0,0)))))</f>
        <v/>
      </c>
      <c r="K7" s="41"/>
      <c r="L7" s="43">
        <v>0.33333333333333331</v>
      </c>
      <c r="O7" s="12" t="str">
        <f>IF(OR(D7="",E7=""),"",IF(E7&lt;D7,E7+1,E7))</f>
        <v/>
      </c>
    </row>
    <row r="8" spans="1:17" ht="17.149999999999999" customHeight="1">
      <c r="A8" s="29">
        <f t="shared" ref="A8:A15" si="2">A7+1</f>
        <v>43192</v>
      </c>
      <c r="B8" s="10" t="str">
        <f t="shared" si="0"/>
        <v>日</v>
      </c>
      <c r="C8" s="39"/>
      <c r="D8" s="34"/>
      <c r="E8" s="34"/>
      <c r="F8" s="11" t="str">
        <f>IF(OR(D8="",E8=""),"",$L$9)</f>
        <v/>
      </c>
      <c r="G8" s="11" t="str">
        <f>IF(OR(D8="",E8=""),"",IF(E8-D8-F8-I8&gt;0,E8-D8-F8-I8,E8+1-D8-F8-I8))</f>
        <v/>
      </c>
      <c r="H8" s="11" t="str">
        <f t="shared" si="1"/>
        <v/>
      </c>
      <c r="I8" s="11"/>
      <c r="J8" s="11" t="str">
        <f>IF(OR(D8="",E8=""),"",IF(AND(D8&lt;TIME(5,0,0),O8&gt;TIME(22,0,0)),(TIME(5,0,0)-D8+O8-TIME(22,0,0)),IF(D8&lt;TIME(5,0,0),(TIME(5,0,0)-D8),IF(IF(O8&gt;TIME(22,0,0),(O8-TIME(22,0,0)),TIME(0,0,1))&lt;TIME(7,0,0),IF(O8&gt;TIME(22,0,0),(O8-TIME(22,0,0)),""),TIME(6,0,0)))))</f>
        <v/>
      </c>
      <c r="K8" s="41"/>
      <c r="L8" s="45" t="s">
        <v>14</v>
      </c>
      <c r="M8" s="13"/>
      <c r="O8" s="12" t="str">
        <f>IF(OR(D8="",E8=""),"",IF(E8&lt;D8,E8+1,E8))</f>
        <v/>
      </c>
    </row>
    <row r="9" spans="1:17" ht="17.149999999999999" customHeight="1">
      <c r="A9" s="29">
        <f t="shared" si="2"/>
        <v>43193</v>
      </c>
      <c r="B9" s="10" t="str">
        <f t="shared" si="0"/>
        <v>月</v>
      </c>
      <c r="C9" s="40" t="s">
        <v>53</v>
      </c>
      <c r="D9" s="34">
        <v>0.375</v>
      </c>
      <c r="E9" s="34">
        <v>0.75</v>
      </c>
      <c r="F9" s="11">
        <f>IF(OR(D9="",E9=""),"",$L$9)</f>
        <v>4.1666666666666664E-2</v>
      </c>
      <c r="G9" s="11">
        <f>IF(OR(D9="",E9=""),"",IF(E9-D9-F9-I9&gt;0,E9-D9-F9-I9,E9+1-D9-F9-I9))</f>
        <v>0.33333333333333331</v>
      </c>
      <c r="H9" s="11" t="str">
        <f t="shared" si="1"/>
        <v/>
      </c>
      <c r="I9" s="11"/>
      <c r="J9" s="11" t="str">
        <f>IF(OR(D9="",E9=""),"",IF(AND(D9&lt;TIME(5,0,0),O9&gt;TIME(22,0,0)),(TIME(5,0,0)-D9+O9-TIME(22,0,0)),IF(D9&lt;TIME(5,0,0),(TIME(5,0,0)-D9),IF(IF(O9&gt;TIME(22,0,0),(O9-TIME(22,0,0)),TIME(0,0,1))&lt;TIME(7,0,0),IF(O9&gt;TIME(22,0,0),(O9-TIME(22,0,0)),""),TIME(6,0,0)))))</f>
        <v/>
      </c>
      <c r="K9" s="41"/>
      <c r="L9" s="43">
        <v>4.1666666666666664E-2</v>
      </c>
      <c r="M9" s="13"/>
      <c r="O9" s="12">
        <f>IF(OR(D9="",E9=""),"",IF(E9&lt;D9,E9+1,E9))</f>
        <v>0.75</v>
      </c>
    </row>
    <row r="10" spans="1:17" ht="17.149999999999999" customHeight="1">
      <c r="A10" s="29">
        <f t="shared" si="2"/>
        <v>43194</v>
      </c>
      <c r="B10" s="10" t="str">
        <f t="shared" si="0"/>
        <v>火</v>
      </c>
      <c r="C10" s="39" t="s">
        <v>46</v>
      </c>
      <c r="D10" s="34"/>
      <c r="E10" s="34"/>
      <c r="F10" s="11" t="str">
        <f>IF(OR(D10="",E10=""),"",$L$9)</f>
        <v/>
      </c>
      <c r="G10" s="11" t="str">
        <f>IF(OR(D10="",E10=""),"",IF(E10-D10-F10-I10&gt;0,E10-D10-F10-I10,E10+1-D10-F10-I10))</f>
        <v/>
      </c>
      <c r="H10" s="11" t="str">
        <f t="shared" si="1"/>
        <v/>
      </c>
      <c r="I10" s="11"/>
      <c r="J10" s="11" t="str">
        <f>IF(OR(D10="",E10=""),"",IF(AND(D10&lt;TIME(5,0,0),O10&gt;TIME(22,0,0)),(TIME(5,0,0)-D10+O10-TIME(22,0,0)),IF(D10&lt;TIME(5,0,0),(TIME(5,0,0)-D10),IF(IF(O10&gt;TIME(22,0,0),(O10-TIME(22,0,0)),TIME(0,0,1))&lt;TIME(7,0,0),IF(O10&gt;TIME(22,0,0),(O10-TIME(22,0,0)),""),TIME(6,0,0)))))</f>
        <v/>
      </c>
      <c r="K10" s="41"/>
      <c r="O10" s="12" t="str">
        <f>IF(OR(D10="",E10=""),"",IF(E10&lt;D10,E10+1,E10))</f>
        <v/>
      </c>
    </row>
    <row r="11" spans="1:17" ht="17.149999999999999" customHeight="1">
      <c r="A11" s="29">
        <f t="shared" si="2"/>
        <v>43195</v>
      </c>
      <c r="B11" s="10" t="str">
        <f t="shared" si="0"/>
        <v>水</v>
      </c>
      <c r="C11" s="39" t="s">
        <v>54</v>
      </c>
      <c r="D11" s="34">
        <v>0.375</v>
      </c>
      <c r="E11" s="34">
        <v>0.58333333333333337</v>
      </c>
      <c r="F11" s="11">
        <f t="shared" ref="F11:F36" si="3">IF(OR(D11="",E11=""),"",$L$9)</f>
        <v>4.1666666666666664E-2</v>
      </c>
      <c r="G11" s="11">
        <f t="shared" ref="G11:G36" si="4">IF(OR(D11="",E11=""),"",IF(E11-D11-F11-I11&gt;0,E11-D11-F11-I11,E11+1-D11-F11-I11))</f>
        <v>0.16666666666666671</v>
      </c>
      <c r="H11" s="11" t="str">
        <f t="shared" si="1"/>
        <v/>
      </c>
      <c r="I11" s="11"/>
      <c r="J11" s="11" t="str">
        <f t="shared" ref="J11:J36" si="5">IF(OR(D11="",E11=""),"",IF(AND(D11&lt;TIME(5,0,0),O11&gt;TIME(22,0,0)),(TIME(5,0,0)-D11+O11-TIME(22,0,0)),IF(D11&lt;TIME(5,0,0),(TIME(5,0,0)-D11),IF(IF(O11&gt;TIME(22,0,0),(O11-TIME(22,0,0)),TIME(0,0,1))&lt;TIME(7,0,0),IF(O11&gt;TIME(22,0,0),(O11-TIME(22,0,0)),""),TIME(6,0,0)))))</f>
        <v/>
      </c>
      <c r="K11" s="41"/>
      <c r="L11" s="31"/>
      <c r="M11" s="31"/>
      <c r="N11" s="31"/>
      <c r="O11" s="12">
        <f t="shared" ref="O11:O36" si="6">IF(OR(D11="",E11=""),"",IF(E11&lt;D11,E11+1,E11))</f>
        <v>0.58333333333333337</v>
      </c>
      <c r="P11" s="31"/>
      <c r="Q11" s="31"/>
    </row>
    <row r="12" spans="1:17" ht="17.149999999999999" customHeight="1">
      <c r="A12" s="29">
        <f t="shared" si="2"/>
        <v>43196</v>
      </c>
      <c r="B12" s="10" t="str">
        <f t="shared" si="0"/>
        <v>木</v>
      </c>
      <c r="C12" s="39" t="s">
        <v>55</v>
      </c>
      <c r="D12" s="34">
        <v>0.54166666666666663</v>
      </c>
      <c r="E12" s="34">
        <v>0.75</v>
      </c>
      <c r="F12" s="11">
        <f t="shared" si="3"/>
        <v>4.1666666666666664E-2</v>
      </c>
      <c r="G12" s="11">
        <f t="shared" si="4"/>
        <v>0.16666666666666671</v>
      </c>
      <c r="H12" s="11" t="str">
        <f t="shared" si="1"/>
        <v/>
      </c>
      <c r="I12" s="11"/>
      <c r="J12" s="11" t="str">
        <f t="shared" si="5"/>
        <v/>
      </c>
      <c r="K12" s="41"/>
      <c r="L12" s="18"/>
      <c r="O12" s="12">
        <f t="shared" si="6"/>
        <v>0.75</v>
      </c>
    </row>
    <row r="13" spans="1:17" ht="17.149999999999999" customHeight="1">
      <c r="A13" s="29">
        <f t="shared" si="2"/>
        <v>43197</v>
      </c>
      <c r="B13" s="10" t="str">
        <f t="shared" si="0"/>
        <v>金</v>
      </c>
      <c r="C13" s="40" t="s">
        <v>53</v>
      </c>
      <c r="D13" s="34">
        <v>0.41666666666666669</v>
      </c>
      <c r="E13" s="34">
        <v>0.79166666666666663</v>
      </c>
      <c r="F13" s="11">
        <f t="shared" si="3"/>
        <v>4.1666666666666664E-2</v>
      </c>
      <c r="G13" s="11">
        <f t="shared" si="4"/>
        <v>0.33333333333333326</v>
      </c>
      <c r="H13" s="11" t="str">
        <f t="shared" si="1"/>
        <v/>
      </c>
      <c r="I13" s="11"/>
      <c r="J13" s="11" t="str">
        <f t="shared" si="5"/>
        <v/>
      </c>
      <c r="K13" s="41" t="s">
        <v>52</v>
      </c>
      <c r="L13" s="18"/>
      <c r="O13" s="12">
        <f t="shared" si="6"/>
        <v>0.79166666666666663</v>
      </c>
    </row>
    <row r="14" spans="1:17" ht="17.149999999999999" customHeight="1">
      <c r="A14" s="29">
        <f t="shared" si="2"/>
        <v>43198</v>
      </c>
      <c r="B14" s="10" t="str">
        <f t="shared" si="0"/>
        <v>土</v>
      </c>
      <c r="C14" s="39" t="s">
        <v>24</v>
      </c>
      <c r="D14" s="34">
        <v>0.375</v>
      </c>
      <c r="E14" s="34">
        <v>0.75</v>
      </c>
      <c r="F14" s="11">
        <f t="shared" si="3"/>
        <v>4.1666666666666664E-2</v>
      </c>
      <c r="G14" s="11">
        <f t="shared" si="4"/>
        <v>0.33333333333333331</v>
      </c>
      <c r="H14" s="11" t="str">
        <f t="shared" si="1"/>
        <v/>
      </c>
      <c r="I14" s="11"/>
      <c r="J14" s="11" t="str">
        <f t="shared" si="5"/>
        <v/>
      </c>
      <c r="K14" s="41"/>
      <c r="O14" s="12">
        <f t="shared" si="6"/>
        <v>0.75</v>
      </c>
    </row>
    <row r="15" spans="1:17" ht="17.149999999999999" customHeight="1">
      <c r="A15" s="29">
        <f t="shared" si="2"/>
        <v>43199</v>
      </c>
      <c r="B15" s="10" t="str">
        <f t="shared" si="0"/>
        <v>日</v>
      </c>
      <c r="C15" s="40"/>
      <c r="D15" s="11"/>
      <c r="E15" s="11"/>
      <c r="F15" s="11" t="str">
        <f t="shared" si="3"/>
        <v/>
      </c>
      <c r="G15" s="11" t="str">
        <f t="shared" si="4"/>
        <v/>
      </c>
      <c r="H15" s="11" t="str">
        <f t="shared" si="1"/>
        <v/>
      </c>
      <c r="I15" s="11"/>
      <c r="J15" s="11" t="str">
        <f t="shared" si="5"/>
        <v/>
      </c>
      <c r="K15" s="41"/>
      <c r="O15" s="12" t="str">
        <f t="shared" si="6"/>
        <v/>
      </c>
    </row>
    <row r="16" spans="1:17" ht="17.149999999999999" customHeight="1">
      <c r="A16" s="29">
        <f>A15+1</f>
        <v>43200</v>
      </c>
      <c r="B16" s="10" t="str">
        <f t="shared" si="0"/>
        <v>月</v>
      </c>
      <c r="C16" s="39" t="s">
        <v>48</v>
      </c>
      <c r="D16" s="34"/>
      <c r="E16" s="34"/>
      <c r="F16" s="11" t="str">
        <f>IF(OR(D16="",E16=""),"",$L$9)</f>
        <v/>
      </c>
      <c r="G16" s="11" t="str">
        <f>IF(OR(D16="",E16=""),"",IF(E16-D16-F16-I16&gt;0,E16-D16-F16-I16,E16+1-D16-F16-I16))</f>
        <v/>
      </c>
      <c r="H16" s="11" t="str">
        <f t="shared" si="1"/>
        <v/>
      </c>
      <c r="I16" s="11"/>
      <c r="J16" s="11" t="str">
        <f>IF(OR(D16="",E16=""),"",IF(AND(D16&lt;TIME(5,0,0),O16&gt;TIME(22,0,0)),(TIME(5,0,0)-D16+O16-TIME(22,0,0)),IF(D16&lt;TIME(5,0,0),(TIME(5,0,0)-D16),IF(IF(O16&gt;TIME(22,0,0),(O16-TIME(22,0,0)),TIME(0,0,1))&lt;TIME(7,0,0),IF(O16&gt;TIME(22,0,0),(O16-TIME(22,0,0)),""),TIME(6,0,0)))))</f>
        <v/>
      </c>
      <c r="K16" s="41"/>
      <c r="O16" s="12" t="str">
        <f>IF(OR(D16="",E16=""),"",IF(E16&lt;D16,E16+1,E16))</f>
        <v/>
      </c>
    </row>
    <row r="17" spans="1:15" ht="17.149999999999999" customHeight="1">
      <c r="A17" s="29">
        <f t="shared" ref="A17:A33" si="7">A16+1</f>
        <v>43201</v>
      </c>
      <c r="B17" s="10" t="str">
        <f t="shared" si="0"/>
        <v>火</v>
      </c>
      <c r="C17" s="39" t="s">
        <v>56</v>
      </c>
      <c r="D17" s="34">
        <v>0.375</v>
      </c>
      <c r="E17" s="34">
        <v>0.75</v>
      </c>
      <c r="F17" s="11">
        <f>IF(OR(D17="",E17=""),"",$L$9)</f>
        <v>4.1666666666666664E-2</v>
      </c>
      <c r="G17" s="11">
        <f>IF(OR(D17="",E17=""),"",IF(E17-D17-F17-I17&gt;0,E17-D17-F17-I17,E17+1-D17-F17-I17))</f>
        <v>0.33333333333333331</v>
      </c>
      <c r="H17" s="11" t="str">
        <f t="shared" si="1"/>
        <v/>
      </c>
      <c r="I17" s="11"/>
      <c r="J17" s="11" t="str">
        <f>IF(OR(D17="",E17=""),"",IF(AND(D17&lt;TIME(5,0,0),O17&gt;TIME(22,0,0)),(TIME(5,0,0)-D17+O17-TIME(22,0,0)),IF(D17&lt;TIME(5,0,0),(TIME(5,0,0)-D17),IF(IF(O17&gt;TIME(22,0,0),(O17-TIME(22,0,0)),TIME(0,0,1))&lt;TIME(7,0,0),IF(O17&gt;TIME(22,0,0),(O17-TIME(22,0,0)),""),TIME(6,0,0)))))</f>
        <v/>
      </c>
      <c r="K17" s="41"/>
      <c r="O17" s="12">
        <f>IF(OR(D17="",E17=""),"",IF(E17&lt;D17,E17+1,E17))</f>
        <v>0.75</v>
      </c>
    </row>
    <row r="18" spans="1:15" ht="17.149999999999999" customHeight="1">
      <c r="A18" s="29">
        <f t="shared" si="7"/>
        <v>43202</v>
      </c>
      <c r="B18" s="10" t="str">
        <f t="shared" si="0"/>
        <v>水</v>
      </c>
      <c r="C18" s="39" t="s">
        <v>49</v>
      </c>
      <c r="D18" s="34">
        <v>0.375</v>
      </c>
      <c r="E18" s="34">
        <v>0.70833333333333337</v>
      </c>
      <c r="F18" s="11">
        <f>IF(OR(D18="",E18=""),"",$L$9)</f>
        <v>4.1666666666666664E-2</v>
      </c>
      <c r="G18" s="11">
        <f>IF(OR(D18="",E18=""),"",IF(E18-D18-F18-I18&gt;0,E18-D18-F18-I18,E18+1-D18-F18-I18))</f>
        <v>0.29166666666666669</v>
      </c>
      <c r="H18" s="11" t="str">
        <f t="shared" si="1"/>
        <v/>
      </c>
      <c r="I18" s="11"/>
      <c r="J18" s="11" t="str">
        <f>IF(OR(D18="",E18=""),"",IF(AND(D18&lt;TIME(5,0,0),O18&gt;TIME(22,0,0)),(TIME(5,0,0)-D18+O18-TIME(22,0,0)),IF(D18&lt;TIME(5,0,0),(TIME(5,0,0)-D18),IF(IF(O18&gt;TIME(22,0,0),(O18-TIME(22,0,0)),TIME(0,0,1))&lt;TIME(7,0,0),IF(O18&gt;TIME(22,0,0),(O18-TIME(22,0,0)),""),TIME(6,0,0)))))</f>
        <v/>
      </c>
      <c r="K18" s="41"/>
      <c r="O18" s="12">
        <f>IF(OR(D18="",E18=""),"",IF(E18&lt;D18,E18+1,E18))</f>
        <v>0.70833333333333337</v>
      </c>
    </row>
    <row r="19" spans="1:15" ht="17.149999999999999" customHeight="1">
      <c r="A19" s="29">
        <f t="shared" si="7"/>
        <v>43203</v>
      </c>
      <c r="B19" s="10" t="str">
        <f t="shared" si="0"/>
        <v>木</v>
      </c>
      <c r="C19" s="39" t="s">
        <v>47</v>
      </c>
      <c r="D19" s="34">
        <v>0.4375</v>
      </c>
      <c r="E19" s="34">
        <v>0.75</v>
      </c>
      <c r="F19" s="11">
        <f>IF(OR(D19="",E19=""),"",$L$9)</f>
        <v>4.1666666666666664E-2</v>
      </c>
      <c r="G19" s="11">
        <f>IF(OR(D19="",E19=""),"",IF(E19-D19-F19-I19&gt;0,E19-D19-F19-I19,E19+1-D19-F19-I19))</f>
        <v>0.27083333333333331</v>
      </c>
      <c r="H19" s="11" t="str">
        <f t="shared" si="1"/>
        <v/>
      </c>
      <c r="I19" s="11"/>
      <c r="J19" s="11" t="str">
        <f>IF(OR(D19="",E19=""),"",IF(AND(D19&lt;TIME(5,0,0),O19&gt;TIME(22,0,0)),(TIME(5,0,0)-D19+O19-TIME(22,0,0)),IF(D19&lt;TIME(5,0,0),(TIME(5,0,0)-D19),IF(IF(O19&gt;TIME(22,0,0),(O19-TIME(22,0,0)),TIME(0,0,1))&lt;TIME(7,0,0),IF(O19&gt;TIME(22,0,0),(O19-TIME(22,0,0)),""),TIME(6,0,0)))))</f>
        <v/>
      </c>
      <c r="K19" s="41"/>
      <c r="O19" s="12">
        <f>IF(OR(D19="",E19=""),"",IF(E19&lt;D19,E19+1,E19))</f>
        <v>0.75</v>
      </c>
    </row>
    <row r="20" spans="1:15" ht="17.149999999999999" customHeight="1">
      <c r="A20" s="29">
        <f t="shared" si="7"/>
        <v>43204</v>
      </c>
      <c r="B20" s="10" t="str">
        <f t="shared" si="0"/>
        <v>金</v>
      </c>
      <c r="C20" s="39" t="s">
        <v>59</v>
      </c>
      <c r="D20" s="34"/>
      <c r="E20" s="34"/>
      <c r="F20" s="11" t="str">
        <f>IF(OR(D20="",E20=""),"",$L$9)</f>
        <v/>
      </c>
      <c r="G20" s="11" t="str">
        <f>IF(OR(D20="",E20=""),"",IF(E20-D20-F20-I20&gt;0,E20-D20-F20-I20,E20+1-D20-F20-I20))</f>
        <v/>
      </c>
      <c r="H20" s="11" t="str">
        <f t="shared" si="1"/>
        <v/>
      </c>
      <c r="I20" s="11"/>
      <c r="J20" s="11" t="str">
        <f>IF(OR(D20="",E20=""),"",IF(AND(D20&lt;TIME(5,0,0),O20&gt;TIME(22,0,0)),(TIME(5,0,0)-D20+O20-TIME(22,0,0)),IF(D20&lt;TIME(5,0,0),(TIME(5,0,0)-D20),IF(IF(O20&gt;TIME(22,0,0),(O20-TIME(22,0,0)),TIME(0,0,1))&lt;TIME(7,0,0),IF(O20&gt;TIME(22,0,0),(O20-TIME(22,0,0)),""),TIME(6,0,0)))))</f>
        <v/>
      </c>
      <c r="K20" s="41"/>
      <c r="O20" s="12" t="str">
        <f>IF(OR(D20="",E20=""),"",IF(E20&lt;D20,E20+1,E20))</f>
        <v/>
      </c>
    </row>
    <row r="21" spans="1:15" ht="17.149999999999999" customHeight="1">
      <c r="A21" s="29">
        <f t="shared" si="7"/>
        <v>43205</v>
      </c>
      <c r="B21" s="10" t="str">
        <f t="shared" si="0"/>
        <v>土</v>
      </c>
      <c r="C21" s="40"/>
      <c r="D21" s="11"/>
      <c r="E21" s="11"/>
      <c r="F21" s="11" t="str">
        <f t="shared" si="3"/>
        <v/>
      </c>
      <c r="G21" s="11" t="str">
        <f t="shared" si="4"/>
        <v/>
      </c>
      <c r="H21" s="11" t="str">
        <f t="shared" si="1"/>
        <v/>
      </c>
      <c r="I21" s="11"/>
      <c r="J21" s="11" t="str">
        <f t="shared" si="5"/>
        <v/>
      </c>
      <c r="K21" s="41"/>
      <c r="O21" s="12" t="str">
        <f t="shared" si="6"/>
        <v/>
      </c>
    </row>
    <row r="22" spans="1:15" ht="17.149999999999999" customHeight="1">
      <c r="A22" s="29">
        <f t="shared" si="7"/>
        <v>43206</v>
      </c>
      <c r="B22" s="10" t="str">
        <f t="shared" si="0"/>
        <v>日</v>
      </c>
      <c r="C22" s="40"/>
      <c r="D22" s="11"/>
      <c r="E22" s="11"/>
      <c r="F22" s="11" t="str">
        <f t="shared" si="3"/>
        <v/>
      </c>
      <c r="G22" s="11" t="str">
        <f t="shared" si="4"/>
        <v/>
      </c>
      <c r="H22" s="11" t="str">
        <f t="shared" si="1"/>
        <v/>
      </c>
      <c r="I22" s="11"/>
      <c r="J22" s="11" t="str">
        <f t="shared" si="5"/>
        <v/>
      </c>
      <c r="K22" s="41"/>
      <c r="O22" s="12" t="str">
        <f t="shared" si="6"/>
        <v/>
      </c>
    </row>
    <row r="23" spans="1:15" ht="17.149999999999999" customHeight="1">
      <c r="A23" s="29">
        <f t="shared" si="7"/>
        <v>43207</v>
      </c>
      <c r="B23" s="10" t="str">
        <f t="shared" si="0"/>
        <v>月</v>
      </c>
      <c r="C23" s="40" t="s">
        <v>41</v>
      </c>
      <c r="D23" s="11">
        <v>0.375</v>
      </c>
      <c r="E23" s="11">
        <v>0.75</v>
      </c>
      <c r="F23" s="11">
        <f t="shared" si="3"/>
        <v>4.1666666666666664E-2</v>
      </c>
      <c r="G23" s="11">
        <f t="shared" si="4"/>
        <v>0.33333333333333331</v>
      </c>
      <c r="H23" s="11" t="str">
        <f t="shared" si="1"/>
        <v/>
      </c>
      <c r="I23" s="11"/>
      <c r="J23" s="11" t="str">
        <f t="shared" si="5"/>
        <v/>
      </c>
      <c r="K23" s="41"/>
      <c r="O23" s="12">
        <f t="shared" si="6"/>
        <v>0.75</v>
      </c>
    </row>
    <row r="24" spans="1:15" ht="17.149999999999999" customHeight="1">
      <c r="A24" s="29">
        <f t="shared" si="7"/>
        <v>43208</v>
      </c>
      <c r="B24" s="10" t="str">
        <f t="shared" si="0"/>
        <v>火</v>
      </c>
      <c r="C24" s="40" t="s">
        <v>44</v>
      </c>
      <c r="D24" s="11">
        <v>0.73958333333333337</v>
      </c>
      <c r="E24" s="11">
        <v>0</v>
      </c>
      <c r="F24" s="11">
        <f t="shared" si="3"/>
        <v>4.1666666666666664E-2</v>
      </c>
      <c r="G24" s="11">
        <f t="shared" si="4"/>
        <v>0.21874999999999997</v>
      </c>
      <c r="H24" s="11" t="str">
        <f t="shared" si="1"/>
        <v/>
      </c>
      <c r="I24" s="11"/>
      <c r="J24" s="11">
        <f t="shared" si="5"/>
        <v>8.333333333333337E-2</v>
      </c>
      <c r="K24" s="41" t="s">
        <v>57</v>
      </c>
      <c r="O24" s="12">
        <f t="shared" si="6"/>
        <v>1</v>
      </c>
    </row>
    <row r="25" spans="1:15" ht="17.149999999999999" customHeight="1">
      <c r="A25" s="29">
        <f t="shared" si="7"/>
        <v>43209</v>
      </c>
      <c r="B25" s="10" t="str">
        <f t="shared" si="0"/>
        <v>水</v>
      </c>
      <c r="C25" s="40" t="s">
        <v>45</v>
      </c>
      <c r="D25" s="11">
        <v>0</v>
      </c>
      <c r="E25" s="11">
        <v>0.44791666666666669</v>
      </c>
      <c r="F25" s="11">
        <f t="shared" si="3"/>
        <v>4.1666666666666664E-2</v>
      </c>
      <c r="G25" s="11">
        <f t="shared" si="4"/>
        <v>0.40625</v>
      </c>
      <c r="H25" s="11">
        <f t="shared" si="1"/>
        <v>7.2916666666666685E-2</v>
      </c>
      <c r="I25" s="11"/>
      <c r="J25" s="11">
        <f t="shared" si="5"/>
        <v>0.20833333333333334</v>
      </c>
      <c r="K25" s="41" t="s">
        <v>58</v>
      </c>
      <c r="O25" s="12">
        <f t="shared" si="6"/>
        <v>0.44791666666666669</v>
      </c>
    </row>
    <row r="26" spans="1:15" ht="17.149999999999999" customHeight="1">
      <c r="A26" s="29">
        <f t="shared" si="7"/>
        <v>43210</v>
      </c>
      <c r="B26" s="10" t="str">
        <f t="shared" si="0"/>
        <v>木</v>
      </c>
      <c r="C26" s="40" t="s">
        <v>44</v>
      </c>
      <c r="D26" s="11">
        <v>0.73958333333333337</v>
      </c>
      <c r="E26" s="11">
        <v>0</v>
      </c>
      <c r="F26" s="11">
        <f t="shared" si="3"/>
        <v>4.1666666666666664E-2</v>
      </c>
      <c r="G26" s="11">
        <f t="shared" si="4"/>
        <v>0.21874999999999997</v>
      </c>
      <c r="H26" s="11" t="str">
        <f t="shared" si="1"/>
        <v/>
      </c>
      <c r="I26" s="11"/>
      <c r="J26" s="11">
        <f t="shared" si="5"/>
        <v>8.333333333333337E-2</v>
      </c>
      <c r="K26" s="41" t="s">
        <v>57</v>
      </c>
      <c r="O26" s="12">
        <f t="shared" si="6"/>
        <v>1</v>
      </c>
    </row>
    <row r="27" spans="1:15" ht="17.149999999999999" customHeight="1">
      <c r="A27" s="29">
        <f t="shared" si="7"/>
        <v>43211</v>
      </c>
      <c r="B27" s="10" t="str">
        <f t="shared" si="0"/>
        <v>金</v>
      </c>
      <c r="C27" s="40" t="s">
        <v>45</v>
      </c>
      <c r="D27" s="11">
        <v>0</v>
      </c>
      <c r="E27" s="11">
        <v>0.45833333333333331</v>
      </c>
      <c r="F27" s="11">
        <f t="shared" si="3"/>
        <v>4.1666666666666664E-2</v>
      </c>
      <c r="G27" s="11">
        <f t="shared" si="4"/>
        <v>0.41666666666666663</v>
      </c>
      <c r="H27" s="11">
        <f t="shared" si="1"/>
        <v>8.3333333333333315E-2</v>
      </c>
      <c r="I27" s="11"/>
      <c r="J27" s="11">
        <f t="shared" si="5"/>
        <v>0.20833333333333334</v>
      </c>
      <c r="K27" s="41" t="s">
        <v>58</v>
      </c>
      <c r="O27" s="12">
        <f t="shared" si="6"/>
        <v>0.45833333333333331</v>
      </c>
    </row>
    <row r="28" spans="1:15" ht="17.149999999999999" customHeight="1">
      <c r="A28" s="29">
        <f t="shared" si="7"/>
        <v>43212</v>
      </c>
      <c r="B28" s="10" t="str">
        <f t="shared" si="0"/>
        <v>土</v>
      </c>
      <c r="C28" s="40"/>
      <c r="D28" s="11"/>
      <c r="E28" s="11"/>
      <c r="F28" s="11" t="str">
        <f t="shared" si="3"/>
        <v/>
      </c>
      <c r="G28" s="11" t="str">
        <f t="shared" si="4"/>
        <v/>
      </c>
      <c r="H28" s="11" t="str">
        <f t="shared" si="1"/>
        <v/>
      </c>
      <c r="I28" s="11"/>
      <c r="J28" s="11" t="str">
        <f t="shared" si="5"/>
        <v/>
      </c>
      <c r="K28" s="41"/>
      <c r="O28" s="12" t="str">
        <f t="shared" si="6"/>
        <v/>
      </c>
    </row>
    <row r="29" spans="1:15" ht="17.149999999999999" customHeight="1">
      <c r="A29" s="29">
        <f t="shared" si="7"/>
        <v>43213</v>
      </c>
      <c r="B29" s="10" t="str">
        <f t="shared" si="0"/>
        <v>日</v>
      </c>
      <c r="C29" s="40"/>
      <c r="D29" s="11"/>
      <c r="E29" s="11"/>
      <c r="F29" s="11" t="str">
        <f t="shared" si="3"/>
        <v/>
      </c>
      <c r="G29" s="11" t="str">
        <f t="shared" si="4"/>
        <v/>
      </c>
      <c r="H29" s="11" t="str">
        <f t="shared" si="1"/>
        <v/>
      </c>
      <c r="I29" s="11"/>
      <c r="J29" s="11" t="str">
        <f t="shared" si="5"/>
        <v/>
      </c>
      <c r="K29" s="41"/>
      <c r="O29" s="12" t="str">
        <f t="shared" si="6"/>
        <v/>
      </c>
    </row>
    <row r="30" spans="1:15" ht="17.149999999999999" customHeight="1">
      <c r="A30" s="29">
        <f t="shared" si="7"/>
        <v>43214</v>
      </c>
      <c r="B30" s="10" t="str">
        <f t="shared" si="0"/>
        <v>月</v>
      </c>
      <c r="C30" s="40" t="s">
        <v>42</v>
      </c>
      <c r="D30" s="11">
        <v>0.375</v>
      </c>
      <c r="E30" s="11">
        <v>0.75</v>
      </c>
      <c r="F30" s="11">
        <f t="shared" si="3"/>
        <v>4.1666666666666664E-2</v>
      </c>
      <c r="G30" s="11">
        <f t="shared" si="4"/>
        <v>0.33333333333333331</v>
      </c>
      <c r="H30" s="11" t="str">
        <f t="shared" si="1"/>
        <v/>
      </c>
      <c r="I30" s="11"/>
      <c r="J30" s="11" t="str">
        <f t="shared" si="5"/>
        <v/>
      </c>
      <c r="K30" s="41"/>
      <c r="O30" s="12">
        <f t="shared" si="6"/>
        <v>0.75</v>
      </c>
    </row>
    <row r="31" spans="1:15" ht="17.149999999999999" customHeight="1">
      <c r="A31" s="29">
        <f t="shared" si="7"/>
        <v>43215</v>
      </c>
      <c r="B31" s="10" t="str">
        <f t="shared" si="0"/>
        <v>火</v>
      </c>
      <c r="C31" s="40" t="s">
        <v>42</v>
      </c>
      <c r="D31" s="11">
        <v>0.375</v>
      </c>
      <c r="E31" s="11">
        <v>0.75</v>
      </c>
      <c r="F31" s="11">
        <f t="shared" si="3"/>
        <v>4.1666666666666664E-2</v>
      </c>
      <c r="G31" s="11">
        <f t="shared" si="4"/>
        <v>0.33333333333333331</v>
      </c>
      <c r="H31" s="11" t="str">
        <f t="shared" si="1"/>
        <v/>
      </c>
      <c r="I31" s="11"/>
      <c r="J31" s="11" t="str">
        <f t="shared" si="5"/>
        <v/>
      </c>
      <c r="K31" s="41"/>
      <c r="O31" s="12">
        <f t="shared" si="6"/>
        <v>0.75</v>
      </c>
    </row>
    <row r="32" spans="1:15" ht="17.149999999999999" customHeight="1">
      <c r="A32" s="29">
        <f t="shared" si="7"/>
        <v>43216</v>
      </c>
      <c r="B32" s="10" t="str">
        <f t="shared" si="0"/>
        <v>水</v>
      </c>
      <c r="C32" s="40" t="s">
        <v>42</v>
      </c>
      <c r="D32" s="11">
        <v>0.375</v>
      </c>
      <c r="E32" s="11">
        <v>0.75</v>
      </c>
      <c r="F32" s="11">
        <f t="shared" si="3"/>
        <v>4.1666666666666664E-2</v>
      </c>
      <c r="G32" s="11">
        <f t="shared" si="4"/>
        <v>0.33333333333333331</v>
      </c>
      <c r="H32" s="11" t="str">
        <f t="shared" si="1"/>
        <v/>
      </c>
      <c r="I32" s="11"/>
      <c r="J32" s="11" t="str">
        <f t="shared" si="5"/>
        <v/>
      </c>
      <c r="K32" s="41"/>
      <c r="O32" s="12">
        <f t="shared" si="6"/>
        <v>0.75</v>
      </c>
    </row>
    <row r="33" spans="1:15" ht="17.149999999999999" customHeight="1">
      <c r="A33" s="29">
        <f t="shared" si="7"/>
        <v>43217</v>
      </c>
      <c r="B33" s="10" t="str">
        <f t="shared" si="0"/>
        <v>木</v>
      </c>
      <c r="C33" s="40" t="s">
        <v>42</v>
      </c>
      <c r="D33" s="11">
        <v>0.375</v>
      </c>
      <c r="E33" s="11">
        <v>0.75</v>
      </c>
      <c r="F33" s="11">
        <f t="shared" si="3"/>
        <v>4.1666666666666664E-2</v>
      </c>
      <c r="G33" s="11">
        <f t="shared" si="4"/>
        <v>0.33333333333333331</v>
      </c>
      <c r="H33" s="11" t="str">
        <f t="shared" si="1"/>
        <v/>
      </c>
      <c r="I33" s="11"/>
      <c r="J33" s="11" t="str">
        <f t="shared" si="5"/>
        <v/>
      </c>
      <c r="K33" s="41"/>
      <c r="O33" s="12">
        <f t="shared" si="6"/>
        <v>0.75</v>
      </c>
    </row>
    <row r="34" spans="1:15" ht="17.149999999999999" customHeight="1">
      <c r="A34" s="29">
        <f>IF(DAY($A$33+1)=29,$A$33+1,"")</f>
        <v>43218</v>
      </c>
      <c r="B34" s="10" t="str">
        <f t="shared" si="0"/>
        <v>金</v>
      </c>
      <c r="C34" s="40" t="s">
        <v>25</v>
      </c>
      <c r="D34" s="11"/>
      <c r="E34" s="11"/>
      <c r="F34" s="11" t="str">
        <f t="shared" si="3"/>
        <v/>
      </c>
      <c r="G34" s="11" t="str">
        <f t="shared" si="4"/>
        <v/>
      </c>
      <c r="H34" s="11" t="str">
        <f t="shared" si="1"/>
        <v/>
      </c>
      <c r="I34" s="11"/>
      <c r="J34" s="11" t="str">
        <f t="shared" si="5"/>
        <v/>
      </c>
      <c r="K34" s="41"/>
      <c r="O34" s="12" t="str">
        <f t="shared" si="6"/>
        <v/>
      </c>
    </row>
    <row r="35" spans="1:15" ht="17.149999999999999" customHeight="1">
      <c r="A35" s="29">
        <f>IF(DAY($A$33+2)=30,$A$33+2,"")</f>
        <v>43219</v>
      </c>
      <c r="B35" s="10" t="str">
        <f t="shared" si="0"/>
        <v>土</v>
      </c>
      <c r="C35" s="40"/>
      <c r="D35" s="11"/>
      <c r="E35" s="11"/>
      <c r="F35" s="11" t="str">
        <f t="shared" si="3"/>
        <v/>
      </c>
      <c r="G35" s="11" t="str">
        <f t="shared" si="4"/>
        <v/>
      </c>
      <c r="H35" s="11" t="str">
        <f t="shared" si="1"/>
        <v/>
      </c>
      <c r="I35" s="11"/>
      <c r="J35" s="11" t="str">
        <f t="shared" si="5"/>
        <v/>
      </c>
      <c r="K35" s="41"/>
      <c r="O35" s="12" t="str">
        <f t="shared" si="6"/>
        <v/>
      </c>
    </row>
    <row r="36" spans="1:15" ht="17.149999999999999" customHeight="1" thickBot="1">
      <c r="A36" s="30" t="str">
        <f>IF(DAY($A$33+3)=31,$A$33+3,"")</f>
        <v/>
      </c>
      <c r="B36" s="15" t="str">
        <f>IF(A36="","",CHOOSE(WEEKDAY(A36),"日","月","火","水","木","金","土"))</f>
        <v/>
      </c>
      <c r="C36" s="40"/>
      <c r="D36" s="11"/>
      <c r="E36" s="11"/>
      <c r="F36" s="11" t="str">
        <f t="shared" si="3"/>
        <v/>
      </c>
      <c r="G36" s="11" t="str">
        <f t="shared" si="4"/>
        <v/>
      </c>
      <c r="H36" s="11" t="str">
        <f t="shared" si="1"/>
        <v/>
      </c>
      <c r="I36" s="11"/>
      <c r="J36" s="11" t="str">
        <f t="shared" si="5"/>
        <v/>
      </c>
      <c r="K36" s="41"/>
      <c r="O36" s="12" t="str">
        <f t="shared" si="6"/>
        <v/>
      </c>
    </row>
    <row r="37" spans="1:15" ht="23.15" customHeight="1" thickBot="1">
      <c r="A37" s="26"/>
      <c r="B37" s="27"/>
      <c r="C37" s="28"/>
      <c r="D37" s="54" t="s">
        <v>18</v>
      </c>
      <c r="E37" s="55"/>
      <c r="F37" s="16">
        <f>IF(SUM(F6:F36)&gt;0,SUM(F6:F36),"")</f>
        <v>0.74999999999999978</v>
      </c>
      <c r="G37" s="16">
        <f>IF(SUM(G6:G36)&gt;0,SUM(G6:G36),"")</f>
        <v>5.4895833333333321</v>
      </c>
      <c r="H37" s="16">
        <f>IF(SUM(H6:H36)&gt;0,SUM(H6:H36),"")</f>
        <v>0.15625</v>
      </c>
      <c r="I37" s="16" t="str">
        <f>IF(SUM(I6:I36)&gt;0,SUM(I6:I36),"")</f>
        <v/>
      </c>
      <c r="J37" s="16">
        <f>IF(SUM(J6:J36)&gt;0,SUM(J6:J36),"")</f>
        <v>0.58333333333333348</v>
      </c>
      <c r="K37" s="17"/>
    </row>
    <row r="38" spans="1:15" ht="17.149999999999999" customHeight="1">
      <c r="A38" s="18"/>
      <c r="B38" s="18"/>
      <c r="C38" s="18"/>
      <c r="D38" s="18"/>
      <c r="E38" s="18"/>
      <c r="F38" s="19"/>
      <c r="K38" s="20"/>
      <c r="L38" s="18"/>
      <c r="M38" s="18"/>
    </row>
    <row r="39" spans="1:15" ht="21" customHeight="1">
      <c r="A39" s="35"/>
      <c r="B39" s="35"/>
      <c r="C39" s="35" t="s">
        <v>33</v>
      </c>
      <c r="D39" s="37">
        <v>11</v>
      </c>
      <c r="E39" s="36" t="s">
        <v>15</v>
      </c>
      <c r="K39" s="18"/>
      <c r="L39" s="18"/>
      <c r="M39" s="18"/>
    </row>
    <row r="40" spans="1:15" ht="21" customHeight="1">
      <c r="A40" s="35"/>
      <c r="B40" s="35"/>
      <c r="C40" s="35" t="s">
        <v>32</v>
      </c>
      <c r="D40" s="37">
        <v>4</v>
      </c>
      <c r="E40" s="36" t="s">
        <v>26</v>
      </c>
      <c r="H40" s="21"/>
      <c r="I40" s="18"/>
      <c r="J40" s="21"/>
      <c r="K40" s="18"/>
      <c r="L40" s="25"/>
      <c r="M40" s="18"/>
    </row>
    <row r="41" spans="1:15" s="14" customFormat="1" ht="21" customHeight="1">
      <c r="A41" s="35" t="s">
        <v>30</v>
      </c>
      <c r="B41" s="35" t="s">
        <v>31</v>
      </c>
      <c r="C41" s="35" t="s">
        <v>19</v>
      </c>
      <c r="D41" s="37">
        <v>2</v>
      </c>
      <c r="E41" s="36" t="s">
        <v>15</v>
      </c>
      <c r="H41" s="21"/>
      <c r="I41" s="21"/>
      <c r="J41" s="21"/>
      <c r="K41" s="21"/>
      <c r="L41" s="21"/>
      <c r="M41" s="21"/>
      <c r="N41" s="1"/>
    </row>
    <row r="42" spans="1:15" ht="21" customHeight="1">
      <c r="A42" s="38"/>
      <c r="B42" s="35" t="s">
        <v>35</v>
      </c>
      <c r="C42" s="35" t="s">
        <v>16</v>
      </c>
      <c r="D42" s="37">
        <v>1</v>
      </c>
      <c r="E42" s="36" t="s">
        <v>15</v>
      </c>
      <c r="H42" s="21"/>
      <c r="I42" s="18"/>
      <c r="J42" s="18"/>
      <c r="K42" s="18"/>
      <c r="L42" s="18"/>
      <c r="M42" s="18"/>
    </row>
    <row r="43" spans="1:15" ht="21" customHeight="1">
      <c r="A43" s="35"/>
      <c r="B43" s="35" t="s">
        <v>29</v>
      </c>
      <c r="C43" s="35" t="s">
        <v>20</v>
      </c>
      <c r="D43" s="37">
        <v>1</v>
      </c>
      <c r="E43" s="36" t="s">
        <v>15</v>
      </c>
      <c r="K43" s="18"/>
      <c r="L43" s="18"/>
      <c r="M43" s="18"/>
    </row>
    <row r="44" spans="1:15" ht="21" customHeight="1">
      <c r="A44" s="35"/>
      <c r="B44" s="35" t="s">
        <v>28</v>
      </c>
      <c r="C44" s="35" t="s">
        <v>21</v>
      </c>
      <c r="D44" s="37">
        <v>1</v>
      </c>
      <c r="E44" s="36" t="s">
        <v>15</v>
      </c>
      <c r="K44" s="18"/>
    </row>
    <row r="45" spans="1:15" ht="21" customHeight="1">
      <c r="A45" s="35"/>
      <c r="B45" s="35" t="s">
        <v>36</v>
      </c>
      <c r="C45" s="35" t="s">
        <v>27</v>
      </c>
      <c r="D45" s="35">
        <v>0</v>
      </c>
      <c r="E45" s="35" t="s">
        <v>22</v>
      </c>
      <c r="K45" s="18"/>
    </row>
    <row r="46" spans="1:15" ht="21" customHeight="1">
      <c r="A46" s="35"/>
      <c r="B46" s="35" t="s">
        <v>38</v>
      </c>
      <c r="C46" s="35" t="s">
        <v>40</v>
      </c>
      <c r="D46" s="35">
        <v>2</v>
      </c>
      <c r="E46" s="35" t="s">
        <v>39</v>
      </c>
    </row>
  </sheetData>
  <mergeCells count="12">
    <mergeCell ref="D37:E37"/>
    <mergeCell ref="G4:G5"/>
    <mergeCell ref="C4:C5"/>
    <mergeCell ref="H3:K3"/>
    <mergeCell ref="D4:F4"/>
    <mergeCell ref="H4:I4"/>
    <mergeCell ref="J4:J5"/>
    <mergeCell ref="A3:B3"/>
    <mergeCell ref="C3:D3"/>
    <mergeCell ref="A1:K1"/>
    <mergeCell ref="A2:C2"/>
    <mergeCell ref="K4:K5"/>
  </mergeCells>
  <phoneticPr fontId="1"/>
  <conditionalFormatting sqref="B6:B36">
    <cfRule type="expression" dxfId="3" priority="2" stopIfTrue="1">
      <formula>B6="日"</formula>
    </cfRule>
    <cfRule type="expression" dxfId="2" priority="4" stopIfTrue="1">
      <formula>B6="土"</formula>
    </cfRule>
  </conditionalFormatting>
  <conditionalFormatting sqref="A6:A36">
    <cfRule type="expression" dxfId="1" priority="1" stopIfTrue="1">
      <formula>B6="土"</formula>
    </cfRule>
    <cfRule type="expression" dxfId="0" priority="3" stopIfTrue="1">
      <formula>B6="日"</formula>
    </cfRule>
  </conditionalFormatting>
  <printOptions gridLinesSet="0"/>
  <pageMargins left="0.59055118110236227" right="0" top="0.74803149606299213" bottom="0.74803149606299213" header="0.31496062992125984" footer="0.31496062992125984"/>
  <pageSetup paperSize="9" scale="91" orientation="portrait" useFirstPageNumber="1" r:id="rId1"/>
  <headerFooter alignWithMargins="0">
    <oddFooter>&amp;C&amp;9株式会社ヒューマンパワー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①勤務表</vt:lpstr>
      <vt:lpstr>①勤務表!Print_Area</vt:lpstr>
    </vt:vector>
  </TitlesOfParts>
  <Company>Ｈｕｍａｎ　Ｐｏｗｅｒ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ＨＰ　小林</dc:creator>
  <cp:lastModifiedBy>admin</cp:lastModifiedBy>
  <cp:lastPrinted>2022-04-14T01:57:42Z</cp:lastPrinted>
  <dcterms:created xsi:type="dcterms:W3CDTF">2001-07-04T01:32:33Z</dcterms:created>
  <dcterms:modified xsi:type="dcterms:W3CDTF">2022-12-06T08:11:24Z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280652912</vt:i4>
  </property>
  <property fmtid="{D5CDD505-2E9C-101B-9397-08002B2CF9AE}" pid="3" name="_EmailSubject">
    <vt:lpwstr>稼働報告書 2月</vt:lpwstr>
  </property>
  <property fmtid="{D5CDD505-2E9C-101B-9397-08002B2CF9AE}" pid="4" name="_AuthorEmail">
    <vt:lpwstr>kobayashi@human-power.co.jp</vt:lpwstr>
  </property>
  <property fmtid="{D5CDD505-2E9C-101B-9397-08002B2CF9AE}" pid="5" name="_AuthorEmailDisplayName">
    <vt:lpwstr>小林（human-power)</vt:lpwstr>
  </property>
  <property fmtid="{D5CDD505-2E9C-101B-9397-08002B2CF9AE}" pid="6" name="_ReviewingToolsShownOnce">
    <vt:lpwstr/>
  </property>
</Properties>
</file>